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2" sheetId="2" r:id="rId2"/>
  </sheets>
  <definedNames>
    <definedName name="_xlnm._FilterDatabase" localSheetId="1" hidden="1">Sheet2!$A$5:$I$42</definedName>
  </definedNames>
  <calcPr calcId="144525"/>
</workbook>
</file>

<file path=xl/sharedStrings.xml><?xml version="1.0" encoding="utf-8"?>
<sst xmlns="http://schemas.openxmlformats.org/spreadsheetml/2006/main" count="129" uniqueCount="91">
  <si>
    <t>2022春季初中寄宿生制学校营养餐统计表</t>
  </si>
  <si>
    <t>序号</t>
  </si>
  <si>
    <t>学校</t>
  </si>
  <si>
    <t>小计</t>
  </si>
  <si>
    <t>寄宿生</t>
  </si>
  <si>
    <t xml:space="preserve">低保等寄午生
</t>
  </si>
  <si>
    <t>合计</t>
  </si>
  <si>
    <t>康辉</t>
  </si>
  <si>
    <t>海口</t>
  </si>
  <si>
    <t>元载</t>
  </si>
  <si>
    <t>龙西</t>
  </si>
  <si>
    <t>港头</t>
  </si>
  <si>
    <t>德旺</t>
  </si>
  <si>
    <t>三山</t>
  </si>
  <si>
    <t>江兜</t>
  </si>
  <si>
    <t>东张</t>
  </si>
  <si>
    <t>元樵</t>
  </si>
  <si>
    <t>上苍</t>
  </si>
  <si>
    <t>西亭</t>
  </si>
  <si>
    <t>江镜</t>
  </si>
  <si>
    <t>南宵</t>
  </si>
  <si>
    <t>临江</t>
  </si>
  <si>
    <t>林厝</t>
  </si>
  <si>
    <t>占阳</t>
  </si>
  <si>
    <t>锦江</t>
  </si>
  <si>
    <t>育才</t>
  </si>
  <si>
    <t>沙埔</t>
  </si>
  <si>
    <t>六一</t>
  </si>
  <si>
    <t>海瑶</t>
  </si>
  <si>
    <t>华南</t>
  </si>
  <si>
    <t>瑟江</t>
  </si>
  <si>
    <t>嘉儒</t>
  </si>
  <si>
    <t>侨心</t>
  </si>
  <si>
    <t>东瀚</t>
  </si>
  <si>
    <t>祖钦</t>
  </si>
  <si>
    <t>民乐</t>
  </si>
  <si>
    <t>梧瑞</t>
  </si>
  <si>
    <t>上迳</t>
  </si>
  <si>
    <t>梧岗</t>
  </si>
  <si>
    <t>高岭</t>
  </si>
  <si>
    <t>良镇</t>
  </si>
  <si>
    <t>一都</t>
  </si>
  <si>
    <t>天恩</t>
  </si>
  <si>
    <t>应发放营养餐金额</t>
  </si>
  <si>
    <t>附件一</t>
  </si>
  <si>
    <t>2022年学生营养改善资金（含中央直达资金）安排表</t>
  </si>
  <si>
    <t>单位：万元</t>
  </si>
  <si>
    <t>预算代码</t>
  </si>
  <si>
    <t>学校名称</t>
  </si>
  <si>
    <t>春季学期
补助人数</t>
  </si>
  <si>
    <t>全年安排资金</t>
  </si>
  <si>
    <t>前期已下达资金</t>
  </si>
  <si>
    <t>本次实际下达资金</t>
  </si>
  <si>
    <t>中央直达资金</t>
  </si>
  <si>
    <t>本级配套资金</t>
  </si>
  <si>
    <t>福建师范大学附属福清德旺中学</t>
  </si>
  <si>
    <t>福清康辉中学</t>
  </si>
  <si>
    <t>福清东张中学</t>
  </si>
  <si>
    <t>福清海口中学</t>
  </si>
  <si>
    <t>福清元载中学</t>
  </si>
  <si>
    <t>福清龙西中学</t>
  </si>
  <si>
    <t>福清三山中学</t>
  </si>
  <si>
    <t>福清港头中学</t>
  </si>
  <si>
    <t>福清江兜华侨中学</t>
  </si>
  <si>
    <t>福清良镇中学</t>
  </si>
  <si>
    <t>福清市一都初级中学</t>
  </si>
  <si>
    <t>福清市民乐初级中学</t>
  </si>
  <si>
    <t>福清市梧瑞初级中学</t>
  </si>
  <si>
    <t>福清上迳融侨中学</t>
  </si>
  <si>
    <t>福清市梧岗初级中学</t>
  </si>
  <si>
    <t>福清市高岭初级中学</t>
  </si>
  <si>
    <t>福清元樵中学</t>
  </si>
  <si>
    <t>福清市上苍初级中学</t>
  </si>
  <si>
    <t>福清市西亭初级中学</t>
  </si>
  <si>
    <t>福清市江镜初级中学</t>
  </si>
  <si>
    <t>福清市南宵初级中学</t>
  </si>
  <si>
    <t>福清市临江初级中学</t>
  </si>
  <si>
    <t>福清市林厝初级中学</t>
  </si>
  <si>
    <t>福清市占阳华侨初级中学</t>
  </si>
  <si>
    <t>福清市锦江初级中学</t>
  </si>
  <si>
    <t>福清市海瑶初级中学</t>
  </si>
  <si>
    <t>福清市华南初级中学</t>
  </si>
  <si>
    <t>福清市侨心初级中学</t>
  </si>
  <si>
    <t>福清市瑟江初级中学</t>
  </si>
  <si>
    <t>福清市嘉儒初级中学</t>
  </si>
  <si>
    <t>福清市高山育才中学</t>
  </si>
  <si>
    <t>福清市沙埔初级中学</t>
  </si>
  <si>
    <t>福清市天恩学校</t>
  </si>
  <si>
    <t>福清市六一初级中学</t>
  </si>
  <si>
    <t>福清市东瀚初级中学</t>
  </si>
  <si>
    <t>福清市祖钦中学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</si>
</sst>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_);[Red]\(0\)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5" borderId="12" applyNumberFormat="0" applyAlignment="0" applyProtection="0">
      <alignment vertical="center"/>
    </xf>
    <xf numFmtId="0" fontId="29" fillId="25" borderId="6" applyNumberFormat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78" fontId="7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78" fontId="11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0" workbookViewId="0">
      <selection activeCell="B2" sqref="B$1:B$1048576"/>
    </sheetView>
  </sheetViews>
  <sheetFormatPr defaultColWidth="9" defaultRowHeight="14.25"/>
  <cols>
    <col min="1" max="1" width="9" style="19"/>
    <col min="2" max="3" width="16.25" style="19" customWidth="1"/>
    <col min="4" max="4" width="9.375" style="19" customWidth="1"/>
    <col min="5" max="16381" width="9" style="19"/>
  </cols>
  <sheetData>
    <row r="1" s="19" customFormat="1" ht="35.1" customHeight="1" spans="1:5">
      <c r="A1" s="20" t="s">
        <v>0</v>
      </c>
      <c r="B1" s="20"/>
      <c r="C1" s="20"/>
      <c r="D1" s="20"/>
      <c r="E1" s="20"/>
    </row>
    <row r="2" s="19" customFormat="1" spans="1:5">
      <c r="A2" s="21" t="s">
        <v>1</v>
      </c>
      <c r="B2" s="22" t="s">
        <v>2</v>
      </c>
      <c r="C2" s="21" t="s">
        <v>3</v>
      </c>
      <c r="D2" s="21" t="s">
        <v>4</v>
      </c>
      <c r="E2" s="23" t="s">
        <v>5</v>
      </c>
    </row>
    <row r="3" s="19" customFormat="1" spans="1:10">
      <c r="A3" s="22"/>
      <c r="B3" s="24"/>
      <c r="C3" s="22"/>
      <c r="D3" s="22"/>
      <c r="E3" s="25"/>
      <c r="F3" s="26"/>
      <c r="G3" s="26"/>
      <c r="H3" s="26"/>
      <c r="I3" s="26"/>
      <c r="J3" s="37"/>
    </row>
    <row r="4" s="19" customFormat="1" ht="20.1" customHeight="1" spans="1:10">
      <c r="A4" s="22"/>
      <c r="B4" s="24" t="s">
        <v>6</v>
      </c>
      <c r="C4" s="24"/>
      <c r="D4" s="24"/>
      <c r="E4" s="24"/>
      <c r="F4" s="27"/>
      <c r="G4" s="28"/>
      <c r="H4" s="28"/>
      <c r="I4" s="28"/>
      <c r="J4" s="28"/>
    </row>
    <row r="5" s="19" customFormat="1" ht="20.1" customHeight="1" spans="1:10">
      <c r="A5" s="22">
        <v>1</v>
      </c>
      <c r="B5" s="29" t="s">
        <v>7</v>
      </c>
      <c r="C5" s="29">
        <f>D5+E5</f>
        <v>26</v>
      </c>
      <c r="D5" s="24">
        <v>0</v>
      </c>
      <c r="E5" s="24">
        <v>26</v>
      </c>
      <c r="F5" s="27"/>
      <c r="G5" s="28"/>
      <c r="H5" s="28"/>
      <c r="I5" s="28"/>
      <c r="J5" s="28"/>
    </row>
    <row r="6" s="19" customFormat="1" ht="20.1" customHeight="1" spans="1:10">
      <c r="A6" s="22">
        <v>2</v>
      </c>
      <c r="B6" s="29" t="s">
        <v>8</v>
      </c>
      <c r="C6" s="29">
        <f t="shared" ref="C6:C41" si="0">D6+E6</f>
        <v>30</v>
      </c>
      <c r="D6" s="24">
        <v>30</v>
      </c>
      <c r="E6" s="30">
        <v>0</v>
      </c>
      <c r="F6" s="31"/>
      <c r="G6" s="32"/>
      <c r="H6" s="33"/>
      <c r="I6" s="31"/>
      <c r="J6" s="31"/>
    </row>
    <row r="7" s="19" customFormat="1" ht="20.1" customHeight="1" spans="1:10">
      <c r="A7" s="22">
        <v>3</v>
      </c>
      <c r="B7" s="29" t="s">
        <v>9</v>
      </c>
      <c r="C7" s="29">
        <f t="shared" si="0"/>
        <v>75</v>
      </c>
      <c r="D7" s="24">
        <v>75</v>
      </c>
      <c r="E7" s="30">
        <v>0</v>
      </c>
      <c r="F7" s="31"/>
      <c r="G7" s="32"/>
      <c r="H7" s="33"/>
      <c r="I7" s="31"/>
      <c r="J7" s="31"/>
    </row>
    <row r="8" s="19" customFormat="1" ht="20.1" customHeight="1" spans="1:10">
      <c r="A8" s="24">
        <v>4</v>
      </c>
      <c r="B8" s="29" t="s">
        <v>10</v>
      </c>
      <c r="C8" s="29">
        <f t="shared" si="0"/>
        <v>191</v>
      </c>
      <c r="D8" s="24">
        <v>191</v>
      </c>
      <c r="E8" s="30">
        <v>0</v>
      </c>
      <c r="F8" s="31"/>
      <c r="G8" s="32"/>
      <c r="H8" s="33"/>
      <c r="I8" s="31"/>
      <c r="J8" s="31"/>
    </row>
    <row r="9" s="19" customFormat="1" ht="20.1" customHeight="1" spans="1:10">
      <c r="A9" s="22">
        <v>5</v>
      </c>
      <c r="B9" s="29" t="s">
        <v>11</v>
      </c>
      <c r="C9" s="29">
        <f t="shared" si="0"/>
        <v>282</v>
      </c>
      <c r="D9" s="24">
        <v>282</v>
      </c>
      <c r="E9" s="30">
        <v>0</v>
      </c>
      <c r="F9" s="31"/>
      <c r="G9" s="32"/>
      <c r="H9" s="33"/>
      <c r="I9" s="31"/>
      <c r="J9" s="31"/>
    </row>
    <row r="10" s="19" customFormat="1" ht="20.1" customHeight="1" spans="1:10">
      <c r="A10" s="22">
        <v>6</v>
      </c>
      <c r="B10" s="29" t="s">
        <v>12</v>
      </c>
      <c r="C10" s="29">
        <f t="shared" si="0"/>
        <v>1676</v>
      </c>
      <c r="D10" s="24">
        <v>1671</v>
      </c>
      <c r="E10" s="30">
        <v>5</v>
      </c>
      <c r="F10" s="31"/>
      <c r="G10" s="32"/>
      <c r="H10" s="33"/>
      <c r="I10" s="31"/>
      <c r="J10" s="31"/>
    </row>
    <row r="11" s="19" customFormat="1" ht="20.1" customHeight="1" spans="1:10">
      <c r="A11" s="22">
        <v>7</v>
      </c>
      <c r="B11" s="29" t="s">
        <v>13</v>
      </c>
      <c r="C11" s="29">
        <f t="shared" si="0"/>
        <v>256</v>
      </c>
      <c r="D11" s="24">
        <v>256</v>
      </c>
      <c r="E11" s="30">
        <v>0</v>
      </c>
      <c r="F11" s="31"/>
      <c r="G11" s="32"/>
      <c r="H11" s="33"/>
      <c r="I11" s="31"/>
      <c r="J11" s="31"/>
    </row>
    <row r="12" s="19" customFormat="1" ht="20.1" customHeight="1" spans="1:10">
      <c r="A12" s="24">
        <v>8</v>
      </c>
      <c r="B12" s="29" t="s">
        <v>14</v>
      </c>
      <c r="C12" s="29">
        <f t="shared" si="0"/>
        <v>37</v>
      </c>
      <c r="D12" s="24">
        <v>37</v>
      </c>
      <c r="E12" s="30">
        <v>0</v>
      </c>
      <c r="F12" s="31"/>
      <c r="G12" s="32"/>
      <c r="H12" s="33"/>
      <c r="I12" s="31"/>
      <c r="J12" s="31"/>
    </row>
    <row r="13" s="19" customFormat="1" ht="20.1" customHeight="1" spans="1:10">
      <c r="A13" s="22">
        <v>9</v>
      </c>
      <c r="B13" s="29" t="s">
        <v>15</v>
      </c>
      <c r="C13" s="29">
        <f t="shared" si="0"/>
        <v>172</v>
      </c>
      <c r="D13" s="24">
        <v>168</v>
      </c>
      <c r="E13" s="30">
        <v>4</v>
      </c>
      <c r="F13" s="31"/>
      <c r="G13" s="32"/>
      <c r="H13" s="33"/>
      <c r="I13" s="31"/>
      <c r="J13" s="31"/>
    </row>
    <row r="14" s="19" customFormat="1" ht="20.1" customHeight="1" spans="1:10">
      <c r="A14" s="22">
        <v>10</v>
      </c>
      <c r="B14" s="29" t="s">
        <v>16</v>
      </c>
      <c r="C14" s="29">
        <f t="shared" si="0"/>
        <v>35</v>
      </c>
      <c r="D14" s="24">
        <v>28</v>
      </c>
      <c r="E14" s="30">
        <v>7</v>
      </c>
      <c r="F14" s="31"/>
      <c r="G14" s="32"/>
      <c r="H14" s="33"/>
      <c r="I14" s="31"/>
      <c r="J14" s="31"/>
    </row>
    <row r="15" s="19" customFormat="1" ht="20.1" customHeight="1" spans="1:10">
      <c r="A15" s="22">
        <v>11</v>
      </c>
      <c r="B15" s="29" t="s">
        <v>17</v>
      </c>
      <c r="C15" s="29">
        <f t="shared" si="0"/>
        <v>184</v>
      </c>
      <c r="D15" s="24">
        <v>178</v>
      </c>
      <c r="E15" s="30">
        <v>6</v>
      </c>
      <c r="F15" s="31"/>
      <c r="G15" s="32"/>
      <c r="H15" s="33"/>
      <c r="I15" s="31"/>
      <c r="J15" s="31"/>
    </row>
    <row r="16" s="19" customFormat="1" ht="20.1" customHeight="1" spans="1:10">
      <c r="A16" s="24">
        <v>12</v>
      </c>
      <c r="B16" s="29" t="s">
        <v>18</v>
      </c>
      <c r="C16" s="29">
        <f t="shared" si="0"/>
        <v>36</v>
      </c>
      <c r="D16" s="24">
        <v>36</v>
      </c>
      <c r="E16" s="30">
        <v>0</v>
      </c>
      <c r="F16" s="31"/>
      <c r="G16" s="32"/>
      <c r="H16" s="33"/>
      <c r="I16" s="31"/>
      <c r="J16" s="31"/>
    </row>
    <row r="17" s="19" customFormat="1" ht="20.1" customHeight="1" spans="1:10">
      <c r="A17" s="22">
        <v>13</v>
      </c>
      <c r="B17" s="29" t="s">
        <v>19</v>
      </c>
      <c r="C17" s="29">
        <f t="shared" si="0"/>
        <v>40</v>
      </c>
      <c r="D17" s="24">
        <v>40</v>
      </c>
      <c r="E17" s="30">
        <v>0</v>
      </c>
      <c r="F17" s="31"/>
      <c r="G17" s="32"/>
      <c r="H17" s="33"/>
      <c r="I17" s="31"/>
      <c r="J17" s="31"/>
    </row>
    <row r="18" s="19" customFormat="1" ht="20.1" customHeight="1" spans="1:10">
      <c r="A18" s="22">
        <v>14</v>
      </c>
      <c r="B18" s="29" t="s">
        <v>20</v>
      </c>
      <c r="C18" s="29">
        <f t="shared" si="0"/>
        <v>114</v>
      </c>
      <c r="D18" s="24">
        <v>112</v>
      </c>
      <c r="E18" s="30">
        <v>2</v>
      </c>
      <c r="F18" s="31"/>
      <c r="G18" s="32"/>
      <c r="H18" s="33"/>
      <c r="I18" s="31"/>
      <c r="J18" s="31"/>
    </row>
    <row r="19" s="19" customFormat="1" ht="20.1" customHeight="1" spans="1:10">
      <c r="A19" s="22">
        <v>15</v>
      </c>
      <c r="B19" s="29" t="s">
        <v>21</v>
      </c>
      <c r="C19" s="29">
        <f t="shared" si="0"/>
        <v>269</v>
      </c>
      <c r="D19" s="24">
        <v>269</v>
      </c>
      <c r="E19" s="30">
        <v>0</v>
      </c>
      <c r="F19" s="31"/>
      <c r="G19" s="32"/>
      <c r="H19" s="33"/>
      <c r="I19" s="31"/>
      <c r="J19" s="31"/>
    </row>
    <row r="20" s="19" customFormat="1" ht="20.1" customHeight="1" spans="1:10">
      <c r="A20" s="24">
        <v>16</v>
      </c>
      <c r="B20" s="29" t="s">
        <v>22</v>
      </c>
      <c r="C20" s="29">
        <f t="shared" si="0"/>
        <v>132</v>
      </c>
      <c r="D20" s="24">
        <v>131</v>
      </c>
      <c r="E20" s="30">
        <v>1</v>
      </c>
      <c r="F20" s="31"/>
      <c r="G20" s="32"/>
      <c r="H20" s="33"/>
      <c r="I20" s="31"/>
      <c r="J20" s="31"/>
    </row>
    <row r="21" s="19" customFormat="1" ht="20.1" customHeight="1" spans="1:10">
      <c r="A21" s="22">
        <v>17</v>
      </c>
      <c r="B21" s="29" t="s">
        <v>23</v>
      </c>
      <c r="C21" s="29">
        <f t="shared" si="0"/>
        <v>47</v>
      </c>
      <c r="D21" s="24">
        <v>44</v>
      </c>
      <c r="E21" s="30">
        <v>3</v>
      </c>
      <c r="F21" s="31"/>
      <c r="G21" s="32"/>
      <c r="H21" s="33"/>
      <c r="I21" s="31"/>
      <c r="J21" s="31"/>
    </row>
    <row r="22" s="19" customFormat="1" ht="20.1" customHeight="1" spans="1:10">
      <c r="A22" s="22">
        <v>18</v>
      </c>
      <c r="B22" s="29" t="s">
        <v>24</v>
      </c>
      <c r="C22" s="29">
        <f t="shared" si="0"/>
        <v>45</v>
      </c>
      <c r="D22" s="24">
        <v>45</v>
      </c>
      <c r="E22" s="30">
        <v>0</v>
      </c>
      <c r="F22" s="31"/>
      <c r="G22" s="32"/>
      <c r="H22" s="33"/>
      <c r="I22" s="31"/>
      <c r="J22" s="31"/>
    </row>
    <row r="23" s="19" customFormat="1" ht="20.1" customHeight="1" spans="1:10">
      <c r="A23" s="22">
        <v>19</v>
      </c>
      <c r="B23" s="29" t="s">
        <v>25</v>
      </c>
      <c r="C23" s="29">
        <f t="shared" si="0"/>
        <v>199</v>
      </c>
      <c r="D23" s="24">
        <v>199</v>
      </c>
      <c r="E23" s="30">
        <v>0</v>
      </c>
      <c r="F23" s="31"/>
      <c r="G23" s="32"/>
      <c r="H23" s="33"/>
      <c r="I23" s="31"/>
      <c r="J23" s="31"/>
    </row>
    <row r="24" s="19" customFormat="1" ht="20.1" customHeight="1" spans="1:10">
      <c r="A24" s="24">
        <v>20</v>
      </c>
      <c r="B24" s="29" t="s">
        <v>26</v>
      </c>
      <c r="C24" s="29">
        <f t="shared" si="0"/>
        <v>436</v>
      </c>
      <c r="D24" s="24">
        <v>436</v>
      </c>
      <c r="E24" s="30">
        <v>0</v>
      </c>
      <c r="F24" s="31"/>
      <c r="G24" s="32"/>
      <c r="H24" s="33"/>
      <c r="I24" s="31"/>
      <c r="J24" s="31"/>
    </row>
    <row r="25" s="19" customFormat="1" ht="20.1" customHeight="1" spans="1:10">
      <c r="A25" s="22">
        <v>21</v>
      </c>
      <c r="B25" s="29" t="s">
        <v>27</v>
      </c>
      <c r="C25" s="29">
        <f t="shared" si="0"/>
        <v>132</v>
      </c>
      <c r="D25" s="24">
        <v>132</v>
      </c>
      <c r="E25" s="30">
        <v>0</v>
      </c>
      <c r="F25" s="31"/>
      <c r="G25" s="32"/>
      <c r="H25" s="33"/>
      <c r="I25" s="31"/>
      <c r="J25" s="31"/>
    </row>
    <row r="26" s="19" customFormat="1" ht="20.1" customHeight="1" spans="1:10">
      <c r="A26" s="22">
        <v>22</v>
      </c>
      <c r="B26" s="29" t="s">
        <v>28</v>
      </c>
      <c r="C26" s="29">
        <f t="shared" si="0"/>
        <v>41</v>
      </c>
      <c r="D26" s="24">
        <v>41</v>
      </c>
      <c r="E26" s="30">
        <v>0</v>
      </c>
      <c r="F26" s="31"/>
      <c r="G26" s="32"/>
      <c r="H26" s="33"/>
      <c r="I26" s="31"/>
      <c r="J26" s="31"/>
    </row>
    <row r="27" s="19" customFormat="1" ht="20.1" customHeight="1" spans="1:10">
      <c r="A27" s="22">
        <v>23</v>
      </c>
      <c r="B27" s="29" t="s">
        <v>29</v>
      </c>
      <c r="C27" s="29">
        <f t="shared" si="0"/>
        <v>1017</v>
      </c>
      <c r="D27" s="24">
        <v>1017</v>
      </c>
      <c r="E27" s="30">
        <v>0</v>
      </c>
      <c r="F27" s="31"/>
      <c r="G27" s="32"/>
      <c r="H27" s="33"/>
      <c r="I27" s="31"/>
      <c r="J27" s="31"/>
    </row>
    <row r="28" s="19" customFormat="1" ht="20.1" customHeight="1" spans="1:10">
      <c r="A28" s="24">
        <v>24</v>
      </c>
      <c r="B28" s="29" t="s">
        <v>30</v>
      </c>
      <c r="C28" s="29">
        <f t="shared" si="0"/>
        <v>77</v>
      </c>
      <c r="D28" s="24">
        <v>77</v>
      </c>
      <c r="E28" s="30">
        <v>0</v>
      </c>
      <c r="F28" s="31"/>
      <c r="G28" s="32"/>
      <c r="H28" s="33"/>
      <c r="I28" s="31"/>
      <c r="J28" s="31"/>
    </row>
    <row r="29" s="19" customFormat="1" ht="20.1" customHeight="1" spans="1:10">
      <c r="A29" s="22">
        <v>25</v>
      </c>
      <c r="B29" s="29" t="s">
        <v>31</v>
      </c>
      <c r="C29" s="29">
        <f t="shared" si="0"/>
        <v>60</v>
      </c>
      <c r="D29" s="24">
        <v>60</v>
      </c>
      <c r="E29" s="30">
        <v>0</v>
      </c>
      <c r="F29" s="31"/>
      <c r="G29" s="32"/>
      <c r="H29" s="33"/>
      <c r="I29" s="31"/>
      <c r="J29" s="31"/>
    </row>
    <row r="30" s="19" customFormat="1" ht="20.1" customHeight="1" spans="1:10">
      <c r="A30" s="22">
        <v>26</v>
      </c>
      <c r="B30" s="29" t="s">
        <v>32</v>
      </c>
      <c r="C30" s="29">
        <f t="shared" si="0"/>
        <v>92</v>
      </c>
      <c r="D30" s="24">
        <v>92</v>
      </c>
      <c r="E30" s="30">
        <v>0</v>
      </c>
      <c r="F30" s="31"/>
      <c r="G30" s="32"/>
      <c r="H30" s="33"/>
      <c r="I30" s="31"/>
      <c r="J30" s="31"/>
    </row>
    <row r="31" s="19" customFormat="1" ht="20.1" customHeight="1" spans="1:10">
      <c r="A31" s="22">
        <v>27</v>
      </c>
      <c r="B31" s="29" t="s">
        <v>33</v>
      </c>
      <c r="C31" s="29">
        <f t="shared" si="0"/>
        <v>308</v>
      </c>
      <c r="D31" s="24">
        <v>308</v>
      </c>
      <c r="E31" s="30">
        <v>0</v>
      </c>
      <c r="F31" s="31"/>
      <c r="G31" s="32"/>
      <c r="H31" s="33"/>
      <c r="I31" s="31"/>
      <c r="J31" s="31"/>
    </row>
    <row r="32" s="19" customFormat="1" ht="20.1" customHeight="1" spans="1:10">
      <c r="A32" s="24">
        <v>28</v>
      </c>
      <c r="B32" s="29" t="s">
        <v>34</v>
      </c>
      <c r="C32" s="29">
        <f t="shared" si="0"/>
        <v>140</v>
      </c>
      <c r="D32" s="24">
        <v>140</v>
      </c>
      <c r="E32" s="30">
        <v>0</v>
      </c>
      <c r="F32" s="31"/>
      <c r="G32" s="32"/>
      <c r="H32" s="33"/>
      <c r="I32" s="31"/>
      <c r="J32" s="31"/>
    </row>
    <row r="33" s="19" customFormat="1" ht="20.1" customHeight="1" spans="1:10">
      <c r="A33" s="22">
        <v>29</v>
      </c>
      <c r="B33" s="29" t="s">
        <v>35</v>
      </c>
      <c r="C33" s="29">
        <f t="shared" si="0"/>
        <v>58</v>
      </c>
      <c r="D33" s="24">
        <v>48</v>
      </c>
      <c r="E33" s="30">
        <v>10</v>
      </c>
      <c r="F33" s="31"/>
      <c r="G33" s="32"/>
      <c r="H33" s="33"/>
      <c r="I33" s="31"/>
      <c r="J33" s="31"/>
    </row>
    <row r="34" s="19" customFormat="1" ht="20.1" customHeight="1" spans="1:10">
      <c r="A34" s="22">
        <v>30</v>
      </c>
      <c r="B34" s="29" t="s">
        <v>36</v>
      </c>
      <c r="C34" s="29">
        <f t="shared" si="0"/>
        <v>80</v>
      </c>
      <c r="D34" s="24">
        <v>80</v>
      </c>
      <c r="E34" s="30">
        <v>0</v>
      </c>
      <c r="F34" s="31"/>
      <c r="G34" s="32"/>
      <c r="H34" s="33"/>
      <c r="I34" s="31"/>
      <c r="J34" s="31"/>
    </row>
    <row r="35" s="19" customFormat="1" ht="20.1" customHeight="1" spans="1:10">
      <c r="A35" s="22">
        <v>31</v>
      </c>
      <c r="B35" s="29" t="s">
        <v>37</v>
      </c>
      <c r="C35" s="29">
        <f t="shared" si="0"/>
        <v>325</v>
      </c>
      <c r="D35" s="24">
        <v>325</v>
      </c>
      <c r="E35" s="30">
        <v>0</v>
      </c>
      <c r="F35" s="31"/>
      <c r="G35" s="32"/>
      <c r="H35" s="33"/>
      <c r="I35" s="31"/>
      <c r="J35" s="31"/>
    </row>
    <row r="36" s="19" customFormat="1" ht="20.1" customHeight="1" spans="1:10">
      <c r="A36" s="24">
        <v>32</v>
      </c>
      <c r="B36" s="29" t="s">
        <v>38</v>
      </c>
      <c r="C36" s="29">
        <f t="shared" si="0"/>
        <v>451</v>
      </c>
      <c r="D36" s="24">
        <v>451</v>
      </c>
      <c r="E36" s="30">
        <v>0</v>
      </c>
      <c r="F36" s="31"/>
      <c r="G36" s="32"/>
      <c r="H36" s="33"/>
      <c r="I36" s="31"/>
      <c r="J36" s="31"/>
    </row>
    <row r="37" s="19" customFormat="1" ht="20.1" customHeight="1" spans="1:10">
      <c r="A37" s="22">
        <v>33</v>
      </c>
      <c r="B37" s="29" t="s">
        <v>39</v>
      </c>
      <c r="C37" s="29">
        <f t="shared" si="0"/>
        <v>34</v>
      </c>
      <c r="D37" s="24">
        <v>34</v>
      </c>
      <c r="E37" s="30">
        <v>0</v>
      </c>
      <c r="F37" s="31"/>
      <c r="G37" s="32"/>
      <c r="H37" s="33"/>
      <c r="I37" s="31"/>
      <c r="J37" s="31"/>
    </row>
    <row r="38" s="19" customFormat="1" ht="20.1" customHeight="1" spans="1:10">
      <c r="A38" s="22">
        <v>34</v>
      </c>
      <c r="B38" s="29" t="s">
        <v>40</v>
      </c>
      <c r="C38" s="29">
        <f t="shared" si="0"/>
        <v>154</v>
      </c>
      <c r="D38" s="24">
        <v>128</v>
      </c>
      <c r="E38" s="30">
        <v>26</v>
      </c>
      <c r="F38" s="31"/>
      <c r="G38" s="32"/>
      <c r="H38" s="33"/>
      <c r="I38" s="31"/>
      <c r="J38" s="31"/>
    </row>
    <row r="39" s="19" customFormat="1" ht="20.1" customHeight="1" spans="1:10">
      <c r="A39" s="22">
        <v>35</v>
      </c>
      <c r="B39" s="29" t="s">
        <v>41</v>
      </c>
      <c r="C39" s="29">
        <f t="shared" si="0"/>
        <v>36</v>
      </c>
      <c r="D39" s="24">
        <v>35</v>
      </c>
      <c r="E39" s="30">
        <v>1</v>
      </c>
      <c r="F39" s="31"/>
      <c r="G39" s="32"/>
      <c r="H39" s="33"/>
      <c r="I39" s="31"/>
      <c r="J39" s="31"/>
    </row>
    <row r="40" s="19" customFormat="1" ht="20.1" customHeight="1" spans="1:10">
      <c r="A40" s="24">
        <v>36</v>
      </c>
      <c r="B40" s="29" t="s">
        <v>42</v>
      </c>
      <c r="C40" s="29">
        <f t="shared" si="0"/>
        <v>126</v>
      </c>
      <c r="D40" s="24">
        <v>126</v>
      </c>
      <c r="E40" s="30">
        <v>0</v>
      </c>
      <c r="F40" s="31"/>
      <c r="G40" s="32"/>
      <c r="H40" s="33"/>
      <c r="I40" s="31"/>
      <c r="J40" s="31"/>
    </row>
    <row r="41" s="19" customFormat="1" spans="3:5">
      <c r="C41" s="29">
        <f t="shared" si="0"/>
        <v>7413</v>
      </c>
      <c r="D41" s="34">
        <f>SUM(D5:D40)</f>
        <v>7322</v>
      </c>
      <c r="E41" s="34">
        <f>SUM(E5:E40)</f>
        <v>91</v>
      </c>
    </row>
    <row r="42" s="19" customFormat="1"/>
    <row r="43" s="19" customFormat="1" ht="18.75" spans="1:5">
      <c r="A43" s="35" t="s">
        <v>43</v>
      </c>
      <c r="B43" s="35"/>
      <c r="C43" s="36">
        <f>(D41+E41)*500</f>
        <v>3706500</v>
      </c>
      <c r="D43" s="36"/>
      <c r="E43" s="36"/>
    </row>
  </sheetData>
  <mergeCells count="8">
    <mergeCell ref="A1:E1"/>
    <mergeCell ref="A43:B43"/>
    <mergeCell ref="C43:E43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Zeros="0" tabSelected="1" workbookViewId="0">
      <selection activeCell="N11" sqref="N11"/>
    </sheetView>
  </sheetViews>
  <sheetFormatPr defaultColWidth="9" defaultRowHeight="13.5"/>
  <cols>
    <col min="1" max="1" width="9.625" style="1" customWidth="1"/>
    <col min="2" max="2" width="9.625" style="1" hidden="1" customWidth="1"/>
    <col min="3" max="3" width="24.125" style="2" customWidth="1"/>
    <col min="4" max="4" width="9.5" style="2" customWidth="1"/>
    <col min="5" max="5" width="9.125" style="2" customWidth="1"/>
    <col min="6" max="9" width="9.5" style="1" customWidth="1"/>
    <col min="10" max="16384" width="9" style="1"/>
  </cols>
  <sheetData>
    <row r="1" s="1" customFormat="1" ht="21" customHeight="1" spans="1:5">
      <c r="A1" s="3" t="s">
        <v>44</v>
      </c>
      <c r="B1" s="3"/>
      <c r="C1" s="3"/>
      <c r="D1" s="3"/>
      <c r="E1" s="3"/>
    </row>
    <row r="2" s="1" customFormat="1" ht="59" customHeight="1" spans="1:9">
      <c r="A2" s="4" t="s">
        <v>45</v>
      </c>
      <c r="B2" s="4"/>
      <c r="C2" s="5"/>
      <c r="D2" s="5"/>
      <c r="E2" s="5"/>
      <c r="F2" s="5"/>
      <c r="G2" s="5"/>
      <c r="H2" s="5"/>
      <c r="I2" s="5"/>
    </row>
    <row r="3" s="1" customFormat="1" ht="21" customHeight="1" spans="1:9">
      <c r="A3" s="6"/>
      <c r="B3" s="6"/>
      <c r="C3" s="7"/>
      <c r="D3" s="7"/>
      <c r="E3" s="7"/>
      <c r="F3" s="6" t="s">
        <v>46</v>
      </c>
      <c r="G3" s="6"/>
      <c r="H3" s="6"/>
      <c r="I3" s="6"/>
    </row>
    <row r="4" s="1" customFormat="1" ht="18" customHeight="1" spans="1:9">
      <c r="A4" s="8" t="s">
        <v>47</v>
      </c>
      <c r="B4" s="8"/>
      <c r="C4" s="8" t="s">
        <v>48</v>
      </c>
      <c r="D4" s="9" t="s">
        <v>49</v>
      </c>
      <c r="E4" s="9" t="s">
        <v>50</v>
      </c>
      <c r="F4" s="10" t="s">
        <v>51</v>
      </c>
      <c r="G4" s="11" t="s">
        <v>52</v>
      </c>
      <c r="H4" s="11"/>
      <c r="I4" s="11"/>
    </row>
    <row r="5" s="1" customFormat="1" ht="30" customHeight="1" spans="1:9">
      <c r="A5" s="8"/>
      <c r="B5" s="8"/>
      <c r="C5" s="8"/>
      <c r="D5" s="12"/>
      <c r="E5" s="13"/>
      <c r="F5" s="10"/>
      <c r="G5" s="11" t="s">
        <v>3</v>
      </c>
      <c r="H5" s="11" t="s">
        <v>53</v>
      </c>
      <c r="I5" s="11" t="s">
        <v>54</v>
      </c>
    </row>
    <row r="6" s="1" customFormat="1" ht="19" customHeight="1" spans="1:9">
      <c r="A6" s="14"/>
      <c r="B6" s="14"/>
      <c r="C6" s="15" t="s">
        <v>6</v>
      </c>
      <c r="D6" s="16">
        <f t="shared" ref="D6:I6" si="0">SUM(D7:D42)</f>
        <v>7413</v>
      </c>
      <c r="E6" s="17">
        <f t="shared" si="0"/>
        <v>890</v>
      </c>
      <c r="F6" s="17">
        <f t="shared" si="0"/>
        <v>692.58</v>
      </c>
      <c r="G6" s="17">
        <f t="shared" si="0"/>
        <v>197.42</v>
      </c>
      <c r="H6" s="17">
        <f t="shared" si="0"/>
        <v>-130</v>
      </c>
      <c r="I6" s="17">
        <f t="shared" si="0"/>
        <v>327.42</v>
      </c>
    </row>
    <row r="7" s="1" customFormat="1" ht="16" customHeight="1" spans="1:9">
      <c r="A7" s="15">
        <v>604107</v>
      </c>
      <c r="B7" s="15" t="s">
        <v>12</v>
      </c>
      <c r="C7" s="18" t="s">
        <v>55</v>
      </c>
      <c r="D7" s="18">
        <f>VLOOKUP(B7,Sheet1!$B$5:$C$40,2,0)</f>
        <v>1676</v>
      </c>
      <c r="E7" s="17">
        <f>D7*0.12+0.36</f>
        <v>201.48</v>
      </c>
      <c r="F7" s="17">
        <v>159.68</v>
      </c>
      <c r="G7" s="17">
        <f>E7-F7</f>
        <v>41.8</v>
      </c>
      <c r="H7" s="17">
        <v>-20.79</v>
      </c>
      <c r="I7" s="17">
        <f>G7-H7</f>
        <v>62.59</v>
      </c>
    </row>
    <row r="8" s="1" customFormat="1" ht="16" customHeight="1" spans="1:9">
      <c r="A8" s="15">
        <v>604108</v>
      </c>
      <c r="B8" s="15" t="s">
        <v>7</v>
      </c>
      <c r="C8" s="18" t="s">
        <v>56</v>
      </c>
      <c r="D8" s="18">
        <f>VLOOKUP(B8,Sheet1!$B$5:$C$40,2,0)</f>
        <v>26</v>
      </c>
      <c r="E8" s="17">
        <f t="shared" ref="E8:E42" si="1">D8*0.12</f>
        <v>3.12</v>
      </c>
      <c r="F8" s="17">
        <v>1.3</v>
      </c>
      <c r="G8" s="17">
        <f t="shared" ref="G8:G42" si="2">E8-F8</f>
        <v>1.82</v>
      </c>
      <c r="H8" s="17">
        <v>0</v>
      </c>
      <c r="I8" s="17">
        <f t="shared" ref="I8:I42" si="3">G8-H8</f>
        <v>1.82</v>
      </c>
    </row>
    <row r="9" s="1" customFormat="1" ht="16" customHeight="1" spans="1:9">
      <c r="A9" s="15">
        <v>604111</v>
      </c>
      <c r="B9" s="15" t="s">
        <v>15</v>
      </c>
      <c r="C9" s="18" t="s">
        <v>57</v>
      </c>
      <c r="D9" s="18">
        <f>VLOOKUP(B9,Sheet1!$B$5:$C$40,2,0)</f>
        <v>172</v>
      </c>
      <c r="E9" s="17">
        <f t="shared" si="1"/>
        <v>20.64</v>
      </c>
      <c r="F9" s="17">
        <v>16</v>
      </c>
      <c r="G9" s="17">
        <f t="shared" si="2"/>
        <v>4.64</v>
      </c>
      <c r="H9" s="17">
        <v>-4.04</v>
      </c>
      <c r="I9" s="17">
        <f t="shared" si="3"/>
        <v>8.68</v>
      </c>
    </row>
    <row r="10" s="1" customFormat="1" ht="16" customHeight="1" spans="1:9">
      <c r="A10" s="15">
        <v>604113</v>
      </c>
      <c r="B10" s="15" t="s">
        <v>8</v>
      </c>
      <c r="C10" s="18" t="s">
        <v>58</v>
      </c>
      <c r="D10" s="18">
        <f>VLOOKUP(B10,Sheet1!$B$5:$C$40,2,0)</f>
        <v>30</v>
      </c>
      <c r="E10" s="17">
        <f t="shared" si="1"/>
        <v>3.6</v>
      </c>
      <c r="F10" s="17">
        <v>2.9</v>
      </c>
      <c r="G10" s="17">
        <f t="shared" si="2"/>
        <v>0.7</v>
      </c>
      <c r="H10" s="17">
        <v>0</v>
      </c>
      <c r="I10" s="17">
        <f t="shared" si="3"/>
        <v>0.7</v>
      </c>
    </row>
    <row r="11" s="1" customFormat="1" ht="16" customHeight="1" spans="1:9">
      <c r="A11" s="15">
        <v>604114</v>
      </c>
      <c r="B11" s="15" t="s">
        <v>9</v>
      </c>
      <c r="C11" s="18" t="s">
        <v>59</v>
      </c>
      <c r="D11" s="18">
        <f>VLOOKUP(B11,Sheet1!$B$5:$C$40,2,0)</f>
        <v>75</v>
      </c>
      <c r="E11" s="17">
        <f t="shared" si="1"/>
        <v>9</v>
      </c>
      <c r="F11" s="17">
        <v>7</v>
      </c>
      <c r="G11" s="17">
        <f t="shared" si="2"/>
        <v>2</v>
      </c>
      <c r="H11" s="17">
        <v>-1.32</v>
      </c>
      <c r="I11" s="17">
        <f t="shared" si="3"/>
        <v>3.32</v>
      </c>
    </row>
    <row r="12" s="1" customFormat="1" ht="16" customHeight="1" spans="1:9">
      <c r="A12" s="15">
        <v>604115</v>
      </c>
      <c r="B12" s="15" t="s">
        <v>10</v>
      </c>
      <c r="C12" s="18" t="s">
        <v>60</v>
      </c>
      <c r="D12" s="18">
        <f>VLOOKUP(B12,Sheet1!$B$5:$C$40,2,0)</f>
        <v>191</v>
      </c>
      <c r="E12" s="17">
        <f t="shared" si="1"/>
        <v>22.92</v>
      </c>
      <c r="F12" s="17">
        <v>19</v>
      </c>
      <c r="G12" s="17">
        <f t="shared" si="2"/>
        <v>3.92</v>
      </c>
      <c r="H12" s="17">
        <v>0</v>
      </c>
      <c r="I12" s="17">
        <f t="shared" si="3"/>
        <v>3.92</v>
      </c>
    </row>
    <row r="13" s="1" customFormat="1" ht="16" customHeight="1" spans="1:9">
      <c r="A13" s="15">
        <v>604116</v>
      </c>
      <c r="B13" s="15" t="s">
        <v>13</v>
      </c>
      <c r="C13" s="18" t="s">
        <v>61</v>
      </c>
      <c r="D13" s="18">
        <f>VLOOKUP(B13,Sheet1!$B$5:$C$40,2,0)</f>
        <v>256</v>
      </c>
      <c r="E13" s="17">
        <f t="shared" si="1"/>
        <v>30.72</v>
      </c>
      <c r="F13" s="17">
        <v>23</v>
      </c>
      <c r="G13" s="17">
        <f t="shared" si="2"/>
        <v>7.72</v>
      </c>
      <c r="H13" s="17">
        <v>0</v>
      </c>
      <c r="I13" s="17">
        <f t="shared" si="3"/>
        <v>7.72</v>
      </c>
    </row>
    <row r="14" s="1" customFormat="1" ht="16" customHeight="1" spans="1:9">
      <c r="A14" s="15">
        <v>604117</v>
      </c>
      <c r="B14" s="15" t="s">
        <v>11</v>
      </c>
      <c r="C14" s="18" t="s">
        <v>62</v>
      </c>
      <c r="D14" s="18">
        <f>VLOOKUP(B14,Sheet1!$B$5:$C$40,2,0)</f>
        <v>282</v>
      </c>
      <c r="E14" s="17">
        <f t="shared" si="1"/>
        <v>33.84</v>
      </c>
      <c r="F14" s="17">
        <v>27</v>
      </c>
      <c r="G14" s="17">
        <f t="shared" si="2"/>
        <v>6.84</v>
      </c>
      <c r="H14" s="17">
        <v>-5</v>
      </c>
      <c r="I14" s="17">
        <f t="shared" si="3"/>
        <v>11.84</v>
      </c>
    </row>
    <row r="15" s="1" customFormat="1" ht="16" customHeight="1" spans="1:9">
      <c r="A15" s="15">
        <v>604118</v>
      </c>
      <c r="B15" s="15" t="s">
        <v>14</v>
      </c>
      <c r="C15" s="18" t="s">
        <v>63</v>
      </c>
      <c r="D15" s="18">
        <f>VLOOKUP(B15,Sheet1!$B$5:$C$40,2,0)</f>
        <v>37</v>
      </c>
      <c r="E15" s="17">
        <f t="shared" si="1"/>
        <v>4.44</v>
      </c>
      <c r="F15" s="17">
        <v>4</v>
      </c>
      <c r="G15" s="17">
        <f t="shared" si="2"/>
        <v>0.44</v>
      </c>
      <c r="H15" s="17">
        <v>-1.5</v>
      </c>
      <c r="I15" s="17">
        <f t="shared" si="3"/>
        <v>1.94</v>
      </c>
    </row>
    <row r="16" s="1" customFormat="1" ht="16" customHeight="1" spans="1:9">
      <c r="A16" s="15">
        <v>604137</v>
      </c>
      <c r="B16" s="15" t="s">
        <v>40</v>
      </c>
      <c r="C16" s="18" t="s">
        <v>64</v>
      </c>
      <c r="D16" s="18">
        <f>VLOOKUP(B16,Sheet1!$B$5:$C$40,2,0)</f>
        <v>154</v>
      </c>
      <c r="E16" s="17">
        <f t="shared" si="1"/>
        <v>18.48</v>
      </c>
      <c r="F16" s="17">
        <v>15</v>
      </c>
      <c r="G16" s="17">
        <f t="shared" si="2"/>
        <v>3.48</v>
      </c>
      <c r="H16" s="17">
        <v>-3.8</v>
      </c>
      <c r="I16" s="17">
        <f t="shared" si="3"/>
        <v>7.28</v>
      </c>
    </row>
    <row r="17" s="1" customFormat="1" ht="16" customHeight="1" spans="1:9">
      <c r="A17" s="15">
        <v>604138</v>
      </c>
      <c r="B17" s="15" t="s">
        <v>41</v>
      </c>
      <c r="C17" s="18" t="s">
        <v>65</v>
      </c>
      <c r="D17" s="18">
        <f>VLOOKUP(B17,Sheet1!$B$5:$C$40,2,0)</f>
        <v>36</v>
      </c>
      <c r="E17" s="17">
        <f t="shared" si="1"/>
        <v>4.32</v>
      </c>
      <c r="F17" s="17">
        <v>2.9</v>
      </c>
      <c r="G17" s="17">
        <f t="shared" si="2"/>
        <v>1.42</v>
      </c>
      <c r="H17" s="17">
        <v>0</v>
      </c>
      <c r="I17" s="17">
        <f t="shared" si="3"/>
        <v>1.42</v>
      </c>
    </row>
    <row r="18" s="1" customFormat="1" ht="16" customHeight="1" spans="1:9">
      <c r="A18" s="15">
        <v>604139</v>
      </c>
      <c r="B18" s="15" t="s">
        <v>35</v>
      </c>
      <c r="C18" s="18" t="s">
        <v>66</v>
      </c>
      <c r="D18" s="18">
        <f>VLOOKUP(B18,Sheet1!$B$5:$C$40,2,0)</f>
        <v>58</v>
      </c>
      <c r="E18" s="17">
        <f t="shared" si="1"/>
        <v>6.96</v>
      </c>
      <c r="F18" s="17">
        <v>5</v>
      </c>
      <c r="G18" s="17">
        <f t="shared" si="2"/>
        <v>1.96</v>
      </c>
      <c r="H18" s="17">
        <v>0</v>
      </c>
      <c r="I18" s="17">
        <f t="shared" si="3"/>
        <v>1.96</v>
      </c>
    </row>
    <row r="19" s="1" customFormat="1" ht="16" customHeight="1" spans="1:9">
      <c r="A19" s="15">
        <v>604140</v>
      </c>
      <c r="B19" s="15" t="s">
        <v>36</v>
      </c>
      <c r="C19" s="18" t="s">
        <v>67</v>
      </c>
      <c r="D19" s="18">
        <f>VLOOKUP(B19,Sheet1!$B$5:$C$40,2,0)</f>
        <v>80</v>
      </c>
      <c r="E19" s="17">
        <f t="shared" si="1"/>
        <v>9.6</v>
      </c>
      <c r="F19" s="17">
        <v>7</v>
      </c>
      <c r="G19" s="17">
        <f t="shared" si="2"/>
        <v>2.6</v>
      </c>
      <c r="H19" s="17">
        <v>-1.1</v>
      </c>
      <c r="I19" s="17">
        <f t="shared" si="3"/>
        <v>3.7</v>
      </c>
    </row>
    <row r="20" s="1" customFormat="1" ht="16" customHeight="1" spans="1:9">
      <c r="A20" s="15">
        <v>604141</v>
      </c>
      <c r="B20" s="15" t="s">
        <v>37</v>
      </c>
      <c r="C20" s="18" t="s">
        <v>68</v>
      </c>
      <c r="D20" s="18">
        <f>VLOOKUP(B20,Sheet1!$B$5:$C$40,2,0)</f>
        <v>325</v>
      </c>
      <c r="E20" s="17">
        <f t="shared" si="1"/>
        <v>39</v>
      </c>
      <c r="F20" s="17">
        <v>30</v>
      </c>
      <c r="G20" s="17">
        <f t="shared" si="2"/>
        <v>9</v>
      </c>
      <c r="H20" s="17">
        <v>-5</v>
      </c>
      <c r="I20" s="17">
        <f t="shared" si="3"/>
        <v>14</v>
      </c>
    </row>
    <row r="21" s="1" customFormat="1" ht="16" customHeight="1" spans="1:9">
      <c r="A21" s="15">
        <v>604142</v>
      </c>
      <c r="B21" s="15" t="s">
        <v>38</v>
      </c>
      <c r="C21" s="18" t="s">
        <v>69</v>
      </c>
      <c r="D21" s="18">
        <f>VLOOKUP(B21,Sheet1!$B$5:$C$40,2,0)</f>
        <v>451</v>
      </c>
      <c r="E21" s="17">
        <f t="shared" si="1"/>
        <v>54.12</v>
      </c>
      <c r="F21" s="17">
        <v>43</v>
      </c>
      <c r="G21" s="17">
        <f t="shared" si="2"/>
        <v>11.12</v>
      </c>
      <c r="H21" s="17">
        <v>-11.3</v>
      </c>
      <c r="I21" s="17">
        <f t="shared" si="3"/>
        <v>22.42</v>
      </c>
    </row>
    <row r="22" s="1" customFormat="1" ht="16" customHeight="1" spans="1:9">
      <c r="A22" s="15">
        <v>604145</v>
      </c>
      <c r="B22" s="15" t="s">
        <v>39</v>
      </c>
      <c r="C22" s="18" t="s">
        <v>70</v>
      </c>
      <c r="D22" s="18">
        <f>VLOOKUP(B22,Sheet1!$B$5:$C$40,2,0)</f>
        <v>34</v>
      </c>
      <c r="E22" s="17">
        <f t="shared" si="1"/>
        <v>4.08</v>
      </c>
      <c r="F22" s="17">
        <v>4</v>
      </c>
      <c r="G22" s="17">
        <f t="shared" si="2"/>
        <v>0.0800000000000001</v>
      </c>
      <c r="H22" s="17">
        <v>0</v>
      </c>
      <c r="I22" s="17">
        <f t="shared" si="3"/>
        <v>0.0800000000000001</v>
      </c>
    </row>
    <row r="23" s="1" customFormat="1" ht="16" customHeight="1" spans="1:9">
      <c r="A23" s="15">
        <v>604146</v>
      </c>
      <c r="B23" s="15" t="s">
        <v>16</v>
      </c>
      <c r="C23" s="18" t="s">
        <v>71</v>
      </c>
      <c r="D23" s="18">
        <f>VLOOKUP(B23,Sheet1!$B$5:$C$40,2,0)</f>
        <v>35</v>
      </c>
      <c r="E23" s="17">
        <f t="shared" si="1"/>
        <v>4.2</v>
      </c>
      <c r="F23" s="17">
        <v>2.9</v>
      </c>
      <c r="G23" s="17">
        <f t="shared" si="2"/>
        <v>1.3</v>
      </c>
      <c r="H23" s="17">
        <v>0</v>
      </c>
      <c r="I23" s="17">
        <f t="shared" si="3"/>
        <v>1.3</v>
      </c>
    </row>
    <row r="24" s="1" customFormat="1" ht="16" customHeight="1" spans="1:9">
      <c r="A24" s="15">
        <v>604153</v>
      </c>
      <c r="B24" s="15" t="s">
        <v>17</v>
      </c>
      <c r="C24" s="18" t="s">
        <v>72</v>
      </c>
      <c r="D24" s="18">
        <f>VLOOKUP(B24,Sheet1!$B$5:$C$40,2,0)</f>
        <v>184</v>
      </c>
      <c r="E24" s="17">
        <f t="shared" si="1"/>
        <v>22.08</v>
      </c>
      <c r="F24" s="17">
        <v>17</v>
      </c>
      <c r="G24" s="17">
        <f t="shared" si="2"/>
        <v>5.08</v>
      </c>
      <c r="H24" s="17">
        <v>-4.32</v>
      </c>
      <c r="I24" s="17">
        <f t="shared" si="3"/>
        <v>9.4</v>
      </c>
    </row>
    <row r="25" s="1" customFormat="1" ht="16" customHeight="1" spans="1:9">
      <c r="A25" s="15">
        <v>604154</v>
      </c>
      <c r="B25" s="15" t="s">
        <v>18</v>
      </c>
      <c r="C25" s="18" t="s">
        <v>73</v>
      </c>
      <c r="D25" s="18">
        <f>VLOOKUP(B25,Sheet1!$B$5:$C$40,2,0)</f>
        <v>36</v>
      </c>
      <c r="E25" s="17">
        <f t="shared" si="1"/>
        <v>4.32</v>
      </c>
      <c r="F25" s="17">
        <v>2.9</v>
      </c>
      <c r="G25" s="17">
        <f t="shared" si="2"/>
        <v>1.42</v>
      </c>
      <c r="H25" s="17">
        <v>-1.1</v>
      </c>
      <c r="I25" s="17">
        <f t="shared" si="3"/>
        <v>2.52</v>
      </c>
    </row>
    <row r="26" s="1" customFormat="1" ht="16" customHeight="1" spans="1:9">
      <c r="A26" s="15">
        <v>604155</v>
      </c>
      <c r="B26" s="15" t="s">
        <v>19</v>
      </c>
      <c r="C26" s="18" t="s">
        <v>74</v>
      </c>
      <c r="D26" s="18">
        <f>VLOOKUP(B26,Sheet1!$B$5:$C$40,2,0)</f>
        <v>40</v>
      </c>
      <c r="E26" s="17">
        <f t="shared" si="1"/>
        <v>4.8</v>
      </c>
      <c r="F26" s="17">
        <v>3.5</v>
      </c>
      <c r="G26" s="17">
        <f t="shared" si="2"/>
        <v>1.3</v>
      </c>
      <c r="H26" s="17">
        <v>-1</v>
      </c>
      <c r="I26" s="17">
        <f t="shared" si="3"/>
        <v>2.3</v>
      </c>
    </row>
    <row r="27" s="1" customFormat="1" ht="16" customHeight="1" spans="1:9">
      <c r="A27" s="15">
        <v>604156</v>
      </c>
      <c r="B27" s="15" t="s">
        <v>20</v>
      </c>
      <c r="C27" s="18" t="s">
        <v>75</v>
      </c>
      <c r="D27" s="18">
        <f>VLOOKUP(B27,Sheet1!$B$5:$C$40,2,0)</f>
        <v>114</v>
      </c>
      <c r="E27" s="17">
        <f t="shared" si="1"/>
        <v>13.68</v>
      </c>
      <c r="F27" s="17">
        <v>10</v>
      </c>
      <c r="G27" s="17">
        <f t="shared" si="2"/>
        <v>3.68</v>
      </c>
      <c r="H27" s="17">
        <v>-2.54</v>
      </c>
      <c r="I27" s="17">
        <f t="shared" si="3"/>
        <v>6.22</v>
      </c>
    </row>
    <row r="28" s="1" customFormat="1" ht="16" customHeight="1" spans="1:9">
      <c r="A28" s="15">
        <v>604157</v>
      </c>
      <c r="B28" s="15" t="s">
        <v>21</v>
      </c>
      <c r="C28" s="18" t="s">
        <v>76</v>
      </c>
      <c r="D28" s="18">
        <f>VLOOKUP(B28,Sheet1!$B$5:$C$40,2,0)</f>
        <v>269</v>
      </c>
      <c r="E28" s="17">
        <f t="shared" si="1"/>
        <v>32.28</v>
      </c>
      <c r="F28" s="17">
        <v>25</v>
      </c>
      <c r="G28" s="17">
        <f t="shared" si="2"/>
        <v>7.28</v>
      </c>
      <c r="H28" s="17">
        <v>-6.4</v>
      </c>
      <c r="I28" s="17">
        <f t="shared" si="3"/>
        <v>13.68</v>
      </c>
    </row>
    <row r="29" s="1" customFormat="1" ht="16" customHeight="1" spans="1:9">
      <c r="A29" s="15">
        <v>604158</v>
      </c>
      <c r="B29" s="15" t="s">
        <v>22</v>
      </c>
      <c r="C29" s="18" t="s">
        <v>77</v>
      </c>
      <c r="D29" s="18">
        <f>VLOOKUP(B29,Sheet1!$B$5:$C$40,2,0)</f>
        <v>132</v>
      </c>
      <c r="E29" s="17">
        <f t="shared" si="1"/>
        <v>15.84</v>
      </c>
      <c r="F29" s="17">
        <v>10</v>
      </c>
      <c r="G29" s="17">
        <f t="shared" si="2"/>
        <v>5.84</v>
      </c>
      <c r="H29" s="17">
        <v>-1</v>
      </c>
      <c r="I29" s="17">
        <f t="shared" si="3"/>
        <v>6.84</v>
      </c>
    </row>
    <row r="30" s="1" customFormat="1" ht="16" customHeight="1" spans="1:9">
      <c r="A30" s="15">
        <v>604159</v>
      </c>
      <c r="B30" s="15" t="s">
        <v>23</v>
      </c>
      <c r="C30" s="18" t="s">
        <v>78</v>
      </c>
      <c r="D30" s="18">
        <f>VLOOKUP(B30,Sheet1!$B$5:$C$40,2,0)</f>
        <v>47</v>
      </c>
      <c r="E30" s="17">
        <f t="shared" si="1"/>
        <v>5.64</v>
      </c>
      <c r="F30" s="17">
        <v>3.5</v>
      </c>
      <c r="G30" s="17">
        <f t="shared" si="2"/>
        <v>2.14</v>
      </c>
      <c r="H30" s="17">
        <v>0</v>
      </c>
      <c r="I30" s="17">
        <f t="shared" si="3"/>
        <v>2.14</v>
      </c>
    </row>
    <row r="31" s="1" customFormat="1" ht="16" customHeight="1" spans="1:9">
      <c r="A31" s="15">
        <v>604161</v>
      </c>
      <c r="B31" s="15" t="s">
        <v>24</v>
      </c>
      <c r="C31" s="18" t="s">
        <v>79</v>
      </c>
      <c r="D31" s="18">
        <f>VLOOKUP(B31,Sheet1!$B$5:$C$40,2,0)</f>
        <v>45</v>
      </c>
      <c r="E31" s="17">
        <f t="shared" si="1"/>
        <v>5.4</v>
      </c>
      <c r="F31" s="17">
        <v>5</v>
      </c>
      <c r="G31" s="17">
        <f t="shared" si="2"/>
        <v>0.399999999999999</v>
      </c>
      <c r="H31" s="17">
        <v>-1</v>
      </c>
      <c r="I31" s="17">
        <f t="shared" si="3"/>
        <v>1.4</v>
      </c>
    </row>
    <row r="32" s="1" customFormat="1" ht="16" customHeight="1" spans="1:9">
      <c r="A32" s="15">
        <v>604162</v>
      </c>
      <c r="B32" s="15" t="s">
        <v>28</v>
      </c>
      <c r="C32" s="18" t="s">
        <v>80</v>
      </c>
      <c r="D32" s="18">
        <f>VLOOKUP(B32,Sheet1!$B$5:$C$40,2,0)</f>
        <v>41</v>
      </c>
      <c r="E32" s="17">
        <f>D32*0.12+0.08</f>
        <v>5</v>
      </c>
      <c r="F32" s="17">
        <v>5</v>
      </c>
      <c r="G32" s="17">
        <f t="shared" si="2"/>
        <v>0</v>
      </c>
      <c r="H32" s="17">
        <v>-1.3</v>
      </c>
      <c r="I32" s="17">
        <f t="shared" si="3"/>
        <v>1.3</v>
      </c>
    </row>
    <row r="33" s="1" customFormat="1" ht="16" customHeight="1" spans="1:9">
      <c r="A33" s="15">
        <v>604163</v>
      </c>
      <c r="B33" s="15" t="s">
        <v>29</v>
      </c>
      <c r="C33" s="18" t="s">
        <v>81</v>
      </c>
      <c r="D33" s="18">
        <f>VLOOKUP(B33,Sheet1!$B$5:$C$40,2,0)</f>
        <v>1017</v>
      </c>
      <c r="E33" s="17">
        <f t="shared" si="1"/>
        <v>122.04</v>
      </c>
      <c r="F33" s="17">
        <v>93</v>
      </c>
      <c r="G33" s="17">
        <f t="shared" si="2"/>
        <v>29.04</v>
      </c>
      <c r="H33" s="17">
        <v>-42.22</v>
      </c>
      <c r="I33" s="17">
        <f t="shared" si="3"/>
        <v>71.26</v>
      </c>
    </row>
    <row r="34" s="1" customFormat="1" ht="16" customHeight="1" spans="1:9">
      <c r="A34" s="15">
        <v>604164</v>
      </c>
      <c r="B34" s="15" t="s">
        <v>32</v>
      </c>
      <c r="C34" s="18" t="s">
        <v>82</v>
      </c>
      <c r="D34" s="18">
        <f>VLOOKUP(B34,Sheet1!$B$5:$C$40,2,0)</f>
        <v>92</v>
      </c>
      <c r="E34" s="17">
        <f t="shared" si="1"/>
        <v>11.04</v>
      </c>
      <c r="F34" s="17">
        <v>9</v>
      </c>
      <c r="G34" s="17">
        <f t="shared" si="2"/>
        <v>2.04</v>
      </c>
      <c r="H34" s="17">
        <v>0</v>
      </c>
      <c r="I34" s="17">
        <f t="shared" si="3"/>
        <v>2.04</v>
      </c>
    </row>
    <row r="35" s="1" customFormat="1" ht="16" customHeight="1" spans="1:9">
      <c r="A35" s="15">
        <v>604165</v>
      </c>
      <c r="B35" s="15" t="s">
        <v>30</v>
      </c>
      <c r="C35" s="18" t="s">
        <v>83</v>
      </c>
      <c r="D35" s="18">
        <f>VLOOKUP(B35,Sheet1!$B$5:$C$40,2,0)</f>
        <v>77</v>
      </c>
      <c r="E35" s="17">
        <f t="shared" si="1"/>
        <v>9.24</v>
      </c>
      <c r="F35" s="17">
        <v>8</v>
      </c>
      <c r="G35" s="17">
        <f t="shared" si="2"/>
        <v>1.24</v>
      </c>
      <c r="H35" s="17">
        <v>-1</v>
      </c>
      <c r="I35" s="17">
        <f t="shared" si="3"/>
        <v>2.24</v>
      </c>
    </row>
    <row r="36" s="1" customFormat="1" ht="16" customHeight="1" spans="1:9">
      <c r="A36" s="15">
        <v>604166</v>
      </c>
      <c r="B36" s="15" t="s">
        <v>31</v>
      </c>
      <c r="C36" s="18" t="s">
        <v>84</v>
      </c>
      <c r="D36" s="18">
        <f>VLOOKUP(B36,Sheet1!$B$5:$C$40,2,0)</f>
        <v>60</v>
      </c>
      <c r="E36" s="17">
        <f t="shared" si="1"/>
        <v>7.2</v>
      </c>
      <c r="F36" s="17">
        <v>6</v>
      </c>
      <c r="G36" s="17">
        <f t="shared" si="2"/>
        <v>1.2</v>
      </c>
      <c r="H36" s="17">
        <v>0</v>
      </c>
      <c r="I36" s="17">
        <f t="shared" si="3"/>
        <v>1.2</v>
      </c>
    </row>
    <row r="37" s="1" customFormat="1" ht="16" customHeight="1" spans="1:9">
      <c r="A37" s="15">
        <v>604167</v>
      </c>
      <c r="B37" s="15" t="s">
        <v>25</v>
      </c>
      <c r="C37" s="18" t="s">
        <v>85</v>
      </c>
      <c r="D37" s="18">
        <f>VLOOKUP(B37,Sheet1!$B$5:$C$40,2,0)</f>
        <v>199</v>
      </c>
      <c r="E37" s="17">
        <f t="shared" si="1"/>
        <v>23.88</v>
      </c>
      <c r="F37" s="17">
        <v>19</v>
      </c>
      <c r="G37" s="17">
        <f t="shared" si="2"/>
        <v>4.88</v>
      </c>
      <c r="H37" s="17">
        <v>0</v>
      </c>
      <c r="I37" s="17">
        <f t="shared" si="3"/>
        <v>4.88</v>
      </c>
    </row>
    <row r="38" s="1" customFormat="1" ht="16" customHeight="1" spans="1:9">
      <c r="A38" s="15">
        <v>604168</v>
      </c>
      <c r="B38" s="15" t="s">
        <v>26</v>
      </c>
      <c r="C38" s="18" t="s">
        <v>86</v>
      </c>
      <c r="D38" s="18">
        <f>VLOOKUP(B38,Sheet1!$B$5:$C$40,2,0)</f>
        <v>436</v>
      </c>
      <c r="E38" s="17">
        <f t="shared" si="1"/>
        <v>52.32</v>
      </c>
      <c r="F38" s="17">
        <v>41</v>
      </c>
      <c r="G38" s="17">
        <f t="shared" si="2"/>
        <v>11.32</v>
      </c>
      <c r="H38" s="17">
        <v>-4.23</v>
      </c>
      <c r="I38" s="17">
        <f t="shared" si="3"/>
        <v>15.55</v>
      </c>
    </row>
    <row r="39" s="1" customFormat="1" ht="16" customHeight="1" spans="1:9">
      <c r="A39" s="15">
        <v>604169</v>
      </c>
      <c r="B39" s="15" t="s">
        <v>42</v>
      </c>
      <c r="C39" s="18" t="s">
        <v>87</v>
      </c>
      <c r="D39" s="18">
        <f>VLOOKUP(B39,Sheet1!$B$5:$C$40,2,0)</f>
        <v>126</v>
      </c>
      <c r="E39" s="17">
        <f t="shared" si="1"/>
        <v>15.12</v>
      </c>
      <c r="F39" s="17">
        <v>11</v>
      </c>
      <c r="G39" s="17">
        <f t="shared" si="2"/>
        <v>4.12</v>
      </c>
      <c r="H39" s="17">
        <v>-2.4</v>
      </c>
      <c r="I39" s="17">
        <f t="shared" si="3"/>
        <v>6.52</v>
      </c>
    </row>
    <row r="40" s="1" customFormat="1" ht="16" customHeight="1" spans="1:9">
      <c r="A40" s="15">
        <v>604170</v>
      </c>
      <c r="B40" s="15" t="s">
        <v>27</v>
      </c>
      <c r="C40" s="18" t="s">
        <v>88</v>
      </c>
      <c r="D40" s="18">
        <f>VLOOKUP(B40,Sheet1!$B$5:$C$40,2,0)</f>
        <v>132</v>
      </c>
      <c r="E40" s="17">
        <f t="shared" si="1"/>
        <v>15.84</v>
      </c>
      <c r="F40" s="17">
        <v>12</v>
      </c>
      <c r="G40" s="17">
        <f t="shared" si="2"/>
        <v>3.84</v>
      </c>
      <c r="H40" s="17">
        <v>-3.04</v>
      </c>
      <c r="I40" s="17">
        <f t="shared" si="3"/>
        <v>6.88</v>
      </c>
    </row>
    <row r="41" s="1" customFormat="1" ht="16" customHeight="1" spans="1:9">
      <c r="A41" s="15">
        <v>604171</v>
      </c>
      <c r="B41" s="15" t="s">
        <v>33</v>
      </c>
      <c r="C41" s="18" t="s">
        <v>89</v>
      </c>
      <c r="D41" s="18">
        <f>VLOOKUP(B41,Sheet1!$B$5:$C$40,2,0)</f>
        <v>308</v>
      </c>
      <c r="E41" s="17">
        <f t="shared" si="1"/>
        <v>36.96</v>
      </c>
      <c r="F41" s="17">
        <v>29</v>
      </c>
      <c r="G41" s="17">
        <f t="shared" si="2"/>
        <v>7.96</v>
      </c>
      <c r="H41" s="17">
        <v>-3.4</v>
      </c>
      <c r="I41" s="17">
        <f t="shared" si="3"/>
        <v>11.36</v>
      </c>
    </row>
    <row r="42" s="1" customFormat="1" ht="16" customHeight="1" spans="1:9">
      <c r="A42" s="15">
        <v>604172</v>
      </c>
      <c r="B42" s="15" t="s">
        <v>34</v>
      </c>
      <c r="C42" s="18" t="s">
        <v>90</v>
      </c>
      <c r="D42" s="18">
        <f>VLOOKUP(B42,Sheet1!$B$5:$C$40,2,0)</f>
        <v>140</v>
      </c>
      <c r="E42" s="17">
        <f t="shared" si="1"/>
        <v>16.8</v>
      </c>
      <c r="F42" s="17">
        <v>13</v>
      </c>
      <c r="G42" s="17">
        <f t="shared" si="2"/>
        <v>3.8</v>
      </c>
      <c r="H42" s="17">
        <v>-1.2</v>
      </c>
      <c r="I42" s="17">
        <f t="shared" si="3"/>
        <v>5</v>
      </c>
    </row>
  </sheetData>
  <autoFilter ref="A5:I42">
    <extLst/>
  </autoFilter>
  <mergeCells count="9">
    <mergeCell ref="A1:C1"/>
    <mergeCell ref="A2:I2"/>
    <mergeCell ref="F3:I3"/>
    <mergeCell ref="G4:I4"/>
    <mergeCell ref="A4:A5"/>
    <mergeCell ref="C4:C5"/>
    <mergeCell ref="D4:D5"/>
    <mergeCell ref="E4:E5"/>
    <mergeCell ref="F4:F5"/>
  </mergeCells>
  <pageMargins left="0.751388888888889" right="0.751388888888889" top="1" bottom="1" header="0.5" footer="0.5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w-PC</dc:creator>
  <cp:lastModifiedBy>高山仰止</cp:lastModifiedBy>
  <dcterms:created xsi:type="dcterms:W3CDTF">2022-06-13T02:34:00Z</dcterms:created>
  <dcterms:modified xsi:type="dcterms:W3CDTF">2022-07-21T07:31:00Z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F90F0B2182E747268FA0BEE9AE7271A3</vt:lpwstr>
  </property>
  <property fmtid="{D5CDD505-2E9C-101B-9397-08002B2CF9AE}" pid="3" name="KSOProductBuildVer">
    <vt:lpwstr>2052-11.1.0.10700</vt:lpwstr>
  </property>
</Properties>
</file>