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<sst xmlns="http://schemas.openxmlformats.org/spreadsheetml/2006/main" count="25" uniqueCount="24">
  <si>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“海葵”台风救灾资金拟分配表</t>
  </si>
  <si>
    <t>序号</t>
  </si>
  <si>
    <t>镇 街</t>
  </si>
  <si>
    <t xml:space="preserve"> 粮油及蔬菜
绝收面积
（亩）</t>
  </si>
  <si>
    <t>茶叶及果树
绝收面积
（亩）</t>
  </si>
  <si>
    <t>省级救灾资金分配情况</t>
  </si>
  <si>
    <t xml:space="preserve">   福州救灾资金分配情况</t>
  </si>
  <si>
    <t>合计
（元）</t>
  </si>
  <si>
    <t xml:space="preserve"> 绝收粮油及蔬菜
  补助金额（元）</t>
  </si>
  <si>
    <t>绝收茶叶及果树
补助金额
（元）</t>
  </si>
  <si>
    <t xml:space="preserve"> 绝收粮油及蔬菜
  补助金额
(元）</t>
  </si>
  <si>
    <t>一都镇</t>
  </si>
  <si>
    <t>镜洋镇</t>
  </si>
  <si>
    <t>音西街道</t>
  </si>
  <si>
    <t>海口镇</t>
  </si>
  <si>
    <t>东张镇</t>
  </si>
  <si>
    <t>龙山街道</t>
  </si>
  <si>
    <t>石竹街道</t>
  </si>
  <si>
    <t>南岭镇</t>
  </si>
  <si>
    <t>渔溪镇</t>
  </si>
  <si>
    <t>城头镇</t>
  </si>
  <si>
    <t>江阴镇</t>
  </si>
  <si>
    <t>合 计</t>
  </si>
  <si>
    <r>
      <rPr>
        <b/>
        <sz val="14"/>
        <color rgb="FF000000"/>
        <rFont val="仿宋"/>
        <charset val="134"/>
      </rPr>
      <t>备注：</t>
    </r>
    <r>
      <rPr>
        <b/>
        <sz val="12"/>
        <color rgb="FF000000"/>
        <rFont val="仿宋"/>
        <charset val="134"/>
      </rPr>
      <t>经测算，1.粮油及蔬菜作物补助金额约460.57元/亩（其中，省级337.82元/亩；福州市级122.75元/亩）；
               2.茶叶及果树等山地作物补助金额约982.52元/亩（其中，省级675.65元/亩；福州市级306.87元/亩）。</t>
    </r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</si>
</sst>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178" formatCode="0.00_ "/>
  </numFmts>
  <fonts count="28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b/>
      <sz val="14"/>
      <color rgb="FF000000"/>
      <name val="仿宋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F5" sqref="F5"/>
    </sheetView>
  </sheetViews>
  <sheetFormatPr defaultColWidth="9" defaultRowHeight="14.25"/>
  <cols>
    <col min="1" max="1" width="6" customWidth="1"/>
    <col min="2" max="2" width="12.875" customWidth="1"/>
    <col min="3" max="3" width="13.75" customWidth="1"/>
    <col min="4" max="4" width="13.5" customWidth="1"/>
    <col min="5" max="5" width="15.625" customWidth="1"/>
    <col min="6" max="6" width="15.25" customWidth="1"/>
    <col min="7" max="7" width="17.25" customWidth="1"/>
    <col min="8" max="8" width="15.25" customWidth="1"/>
    <col min="9" max="9" width="14.125" customWidth="1"/>
  </cols>
  <sheetData>
    <row r="1" ht="52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/>
      <c r="G2" s="2" t="s">
        <v>6</v>
      </c>
      <c r="H2" s="2"/>
      <c r="I2" s="3" t="s">
        <v>7</v>
      </c>
    </row>
    <row r="3" ht="57.75" customHeight="1" spans="1:9">
      <c r="A3" s="2"/>
      <c r="B3" s="2"/>
      <c r="C3" s="3"/>
      <c r="D3" s="3"/>
      <c r="E3" s="3" t="s">
        <v>8</v>
      </c>
      <c r="F3" s="3" t="s">
        <v>9</v>
      </c>
      <c r="G3" s="3" t="s">
        <v>10</v>
      </c>
      <c r="H3" s="3" t="s">
        <v>9</v>
      </c>
      <c r="I3" s="3"/>
    </row>
    <row r="4" ht="30.75" customHeight="1" spans="1:9">
      <c r="A4" s="4">
        <v>1</v>
      </c>
      <c r="B4" s="4" t="s">
        <v>11</v>
      </c>
      <c r="C4" s="5">
        <v>329</v>
      </c>
      <c r="D4" s="5">
        <v>957</v>
      </c>
      <c r="E4" s="5">
        <f>2200000*C4/(2907.12+1802.58*2)</f>
        <v>111143.869735331</v>
      </c>
      <c r="F4" s="5">
        <f>2200000*D4/(2907.12/2+1802.58)</f>
        <v>646593.819676058</v>
      </c>
      <c r="G4" s="5">
        <f>910000*C4/(2907.12+1802.58*2.5)</f>
        <v>40384.052487533</v>
      </c>
      <c r="H4" s="5">
        <f>910000*D4/(2907.12*0.4+1802.58)</f>
        <v>293674.302663899</v>
      </c>
      <c r="I4" s="5">
        <f>E4+F4+G4+H4</f>
        <v>1091796.04456282</v>
      </c>
    </row>
    <row r="5" ht="30.75" customHeight="1" spans="1:9">
      <c r="A5" s="4">
        <v>2</v>
      </c>
      <c r="B5" s="4" t="s">
        <v>12</v>
      </c>
      <c r="C5" s="6">
        <v>1000.9</v>
      </c>
      <c r="D5" s="5">
        <v>210</v>
      </c>
      <c r="E5" s="5">
        <f t="shared" ref="E5:E14" si="0">2200000*C5/(2907.12+1802.58*2)</f>
        <v>338127.353246482</v>
      </c>
      <c r="F5" s="5">
        <f t="shared" ref="F5:F14" si="1">2200000*D5/(2907.12/2+1802.58)</f>
        <v>141885.791151486</v>
      </c>
      <c r="G5" s="5">
        <f t="shared" ref="G5:G14" si="2">910000*C5/(2907.12+1802.58*2.5)</f>
        <v>122858.352993227</v>
      </c>
      <c r="H5" s="5">
        <f t="shared" ref="H5:H14" si="3">910000*D5/(2907.12*0.4+1802.58)</f>
        <v>64442.636948191</v>
      </c>
      <c r="I5" s="5">
        <f t="shared" ref="I5:I14" si="4">E5+F5+G5+H5</f>
        <v>667314.134339386</v>
      </c>
    </row>
    <row r="6" ht="30.75" customHeight="1" spans="1:9">
      <c r="A6" s="4">
        <v>3</v>
      </c>
      <c r="B6" s="4" t="s">
        <v>13</v>
      </c>
      <c r="C6" s="5">
        <v>676</v>
      </c>
      <c r="D6" s="5">
        <v>370</v>
      </c>
      <c r="E6" s="5">
        <f t="shared" si="0"/>
        <v>228368.55909144</v>
      </c>
      <c r="F6" s="5">
        <f t="shared" si="1"/>
        <v>249989.251076428</v>
      </c>
      <c r="G6" s="5">
        <f t="shared" si="2"/>
        <v>82977.5668132897</v>
      </c>
      <c r="H6" s="5">
        <f t="shared" si="3"/>
        <v>113541.788908717</v>
      </c>
      <c r="I6" s="5">
        <f t="shared" si="4"/>
        <v>674877.165889875</v>
      </c>
    </row>
    <row r="7" ht="30.75" customHeight="1" spans="1:9">
      <c r="A7" s="4">
        <v>4</v>
      </c>
      <c r="B7" s="4" t="s">
        <v>14</v>
      </c>
      <c r="C7" s="5">
        <v>354</v>
      </c>
      <c r="D7" s="5">
        <v>145</v>
      </c>
      <c r="E7" s="5">
        <f t="shared" si="0"/>
        <v>119589.452541967</v>
      </c>
      <c r="F7" s="5">
        <f t="shared" si="1"/>
        <v>97968.7605569785</v>
      </c>
      <c r="G7" s="5">
        <f t="shared" si="2"/>
        <v>43452.7494850659</v>
      </c>
      <c r="H7" s="5">
        <f t="shared" si="3"/>
        <v>44496.1064642271</v>
      </c>
      <c r="I7" s="5">
        <f t="shared" si="4"/>
        <v>305507.069048238</v>
      </c>
    </row>
    <row r="8" ht="30.75" customHeight="1" spans="1:9">
      <c r="A8" s="4">
        <v>5</v>
      </c>
      <c r="B8" s="4" t="s">
        <v>15</v>
      </c>
      <c r="C8" s="5">
        <v>217</v>
      </c>
      <c r="D8" s="5">
        <v>52</v>
      </c>
      <c r="E8" s="5">
        <f t="shared" si="0"/>
        <v>73307.6587616012</v>
      </c>
      <c r="F8" s="5">
        <f t="shared" si="1"/>
        <v>35133.6244756061</v>
      </c>
      <c r="G8" s="5">
        <f t="shared" si="2"/>
        <v>26636.2899385856</v>
      </c>
      <c r="H8" s="5">
        <f t="shared" si="3"/>
        <v>15957.2243871711</v>
      </c>
      <c r="I8" s="5">
        <f t="shared" si="4"/>
        <v>151034.797562964</v>
      </c>
    </row>
    <row r="9" ht="30.75" customHeight="1" spans="1:9">
      <c r="A9" s="4">
        <v>6</v>
      </c>
      <c r="B9" s="4" t="s">
        <v>16</v>
      </c>
      <c r="C9" s="6">
        <v>175.3</v>
      </c>
      <c r="D9" s="5">
        <v>8</v>
      </c>
      <c r="E9" s="5">
        <f t="shared" si="0"/>
        <v>59220.4266401322</v>
      </c>
      <c r="F9" s="5">
        <f t="shared" si="1"/>
        <v>5405.17299624709</v>
      </c>
      <c r="G9" s="5">
        <f t="shared" si="2"/>
        <v>21517.7033467007</v>
      </c>
      <c r="H9" s="5">
        <f t="shared" si="3"/>
        <v>2454.95759802632</v>
      </c>
      <c r="I9" s="5">
        <f t="shared" si="4"/>
        <v>88598.2605811063</v>
      </c>
    </row>
    <row r="10" ht="30.75" customHeight="1" spans="1:9">
      <c r="A10" s="4">
        <v>7</v>
      </c>
      <c r="B10" s="4" t="s">
        <v>17</v>
      </c>
      <c r="C10" s="7">
        <v>78.32</v>
      </c>
      <c r="D10" s="7">
        <v>17.58</v>
      </c>
      <c r="E10" s="5">
        <f t="shared" si="0"/>
        <v>26458.3218166295</v>
      </c>
      <c r="F10" s="5">
        <f t="shared" si="1"/>
        <v>11877.867659253</v>
      </c>
      <c r="G10" s="5">
        <f t="shared" si="2"/>
        <v>9613.61395387108</v>
      </c>
      <c r="H10" s="5">
        <f t="shared" si="3"/>
        <v>5394.76932166284</v>
      </c>
      <c r="I10" s="5">
        <f t="shared" si="4"/>
        <v>53344.5727514164</v>
      </c>
    </row>
    <row r="11" ht="30.75" customHeight="1" spans="1:9">
      <c r="A11" s="4">
        <v>8</v>
      </c>
      <c r="B11" s="4" t="s">
        <v>18</v>
      </c>
      <c r="C11" s="5">
        <v>25</v>
      </c>
      <c r="D11" s="5">
        <v>23</v>
      </c>
      <c r="E11" s="5">
        <f t="shared" si="0"/>
        <v>8445.58280663608</v>
      </c>
      <c r="F11" s="5">
        <f t="shared" si="1"/>
        <v>15539.8723642104</v>
      </c>
      <c r="G11" s="5">
        <f t="shared" si="2"/>
        <v>3068.6969975329</v>
      </c>
      <c r="H11" s="5">
        <f t="shared" si="3"/>
        <v>7058.00309432568</v>
      </c>
      <c r="I11" s="5">
        <f t="shared" si="4"/>
        <v>34112.155262705</v>
      </c>
    </row>
    <row r="12" ht="30.75" customHeight="1" spans="1:9">
      <c r="A12" s="4">
        <v>9</v>
      </c>
      <c r="B12" s="4" t="s">
        <v>19</v>
      </c>
      <c r="C12" s="5">
        <v>50</v>
      </c>
      <c r="D12" s="5">
        <v>0</v>
      </c>
      <c r="E12" s="5">
        <f t="shared" si="0"/>
        <v>16891.1656132722</v>
      </c>
      <c r="F12" s="5">
        <f t="shared" si="1"/>
        <v>0</v>
      </c>
      <c r="G12" s="5">
        <f t="shared" si="2"/>
        <v>6137.39399506581</v>
      </c>
      <c r="H12" s="5">
        <f t="shared" si="3"/>
        <v>0</v>
      </c>
      <c r="I12" s="5">
        <f t="shared" si="4"/>
        <v>23028.559608338</v>
      </c>
    </row>
    <row r="13" ht="30.75" customHeight="1" spans="1:9">
      <c r="A13" s="4">
        <v>10</v>
      </c>
      <c r="B13" s="4" t="s">
        <v>20</v>
      </c>
      <c r="C13" s="5">
        <v>0</v>
      </c>
      <c r="D13" s="5">
        <v>20</v>
      </c>
      <c r="E13" s="5">
        <f t="shared" si="0"/>
        <v>0</v>
      </c>
      <c r="F13" s="5">
        <f t="shared" si="1"/>
        <v>13512.9324906177</v>
      </c>
      <c r="G13" s="5">
        <f t="shared" si="2"/>
        <v>0</v>
      </c>
      <c r="H13" s="5">
        <f t="shared" si="3"/>
        <v>6137.39399506581</v>
      </c>
      <c r="I13" s="5">
        <f t="shared" si="4"/>
        <v>19650.3264856835</v>
      </c>
    </row>
    <row r="14" ht="30.75" customHeight="1" spans="1:9">
      <c r="A14" s="4">
        <v>11</v>
      </c>
      <c r="B14" s="4" t="s">
        <v>21</v>
      </c>
      <c r="C14" s="6">
        <v>1.6</v>
      </c>
      <c r="D14" s="5">
        <v>0</v>
      </c>
      <c r="E14" s="5">
        <f t="shared" si="0"/>
        <v>540.517299624709</v>
      </c>
      <c r="F14" s="5">
        <f t="shared" si="1"/>
        <v>0</v>
      </c>
      <c r="G14" s="5">
        <f t="shared" si="2"/>
        <v>196.396607842106</v>
      </c>
      <c r="H14" s="5">
        <f t="shared" si="3"/>
        <v>0</v>
      </c>
      <c r="I14" s="5">
        <f t="shared" si="4"/>
        <v>736.913907466815</v>
      </c>
    </row>
    <row r="15" ht="30.75" customHeight="1" spans="1:9">
      <c r="A15" s="8" t="s">
        <v>22</v>
      </c>
      <c r="B15" s="8"/>
      <c r="C15" s="9">
        <f t="shared" ref="C15:I15" si="5">SUM(C4:C14)</f>
        <v>2907.12</v>
      </c>
      <c r="D15" s="9">
        <f t="shared" si="5"/>
        <v>1802.58</v>
      </c>
      <c r="E15" s="5">
        <f t="shared" si="5"/>
        <v>982092.907553115</v>
      </c>
      <c r="F15" s="5">
        <f t="shared" si="5"/>
        <v>1217907.09244689</v>
      </c>
      <c r="G15" s="5">
        <f t="shared" si="5"/>
        <v>356842.816618714</v>
      </c>
      <c r="H15" s="5">
        <f t="shared" si="5"/>
        <v>553157.183381286</v>
      </c>
      <c r="I15" s="5">
        <f t="shared" si="5"/>
        <v>3110000</v>
      </c>
    </row>
    <row r="16" ht="62.25" customHeight="1" spans="1:9">
      <c r="A16" s="10" t="s">
        <v>23</v>
      </c>
      <c r="B16" s="11"/>
      <c r="C16" s="11"/>
      <c r="D16" s="11"/>
      <c r="E16" s="11"/>
      <c r="F16" s="11"/>
      <c r="G16" s="11"/>
      <c r="H16" s="11"/>
      <c r="I16" s="11"/>
    </row>
  </sheetData>
  <sortState ref="A5:I14">
    <sortCondition ref="I4:I14" descending="1"/>
  </sortState>
  <mergeCells count="10">
    <mergeCell ref="A1:I1"/>
    <mergeCell ref="E2:F2"/>
    <mergeCell ref="G2:H2"/>
    <mergeCell ref="A15:B15"/>
    <mergeCell ref="A16:I16"/>
    <mergeCell ref="A2:A3"/>
    <mergeCell ref="B2:B3"/>
    <mergeCell ref="C2:C3"/>
    <mergeCell ref="D2:D3"/>
    <mergeCell ref="I2:I3"/>
  </mergeCells>
  <pageMargins left="0.87" right="0.7" top="0.35" bottom="0.75" header="0.31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2015-06-05T18:19:00Z</dcterms:created>
  <cp:lastPrinted>2023-12-09T12:31:00Z</cp:lastPrinted>
  <dcterms:modified xsi:type="dcterms:W3CDTF">2023-12-12T00:19:05Z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