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638"/>
  </bookViews>
  <sheets>
    <sheet name="汇总表" sheetId="42" r:id="rId1"/>
  </sheets>
  <definedNames>
    <definedName name="_xlnm.Print_Area" localSheetId="0">汇总表!$A$1:$Y$31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<sst xmlns="http://schemas.openxmlformats.org/spreadsheetml/2006/main" count="65" uniqueCount="47">
  <si>
    <t>2022年1月福清市困难残疾人生活补贴和重度残疾人护理补贴经费汇总表</t>
  </si>
  <si>
    <t xml:space="preserve">制表单位：福清市民政局                                                                                            </t>
  </si>
  <si>
    <t>单位：人/元</t>
  </si>
  <si>
    <t>序号</t>
  </si>
  <si>
    <t>镇(街)</t>
  </si>
  <si>
    <t>低保户</t>
  </si>
  <si>
    <t>60周岁</t>
  </si>
  <si>
    <t>低保边缘户</t>
  </si>
  <si>
    <t>非困一级护理（115）</t>
  </si>
  <si>
    <t>困难一级护理（119）</t>
  </si>
  <si>
    <t>非困二级护理（85）</t>
  </si>
  <si>
    <t>困难二级护理（99）</t>
  </si>
  <si>
    <t>合计人数</t>
  </si>
  <si>
    <t>合计
金额</t>
  </si>
  <si>
    <t>补发金额</t>
  </si>
  <si>
    <t>实发金额</t>
  </si>
  <si>
    <t>生活</t>
  </si>
  <si>
    <t>护理</t>
  </si>
  <si>
    <t>人数</t>
  </si>
  <si>
    <t>金额</t>
  </si>
  <si>
    <t>玉屏街道</t>
  </si>
  <si>
    <t>龙山街道</t>
  </si>
  <si>
    <t>龙江街道</t>
  </si>
  <si>
    <t>音西街道</t>
  </si>
  <si>
    <t>阳下街道</t>
  </si>
  <si>
    <t>宏路街道</t>
  </si>
  <si>
    <t>石竹街道</t>
  </si>
  <si>
    <t>海口镇</t>
  </si>
  <si>
    <t>城头镇</t>
  </si>
  <si>
    <t>南岭镇</t>
  </si>
  <si>
    <t>龙田镇</t>
  </si>
  <si>
    <t>江镜镇</t>
  </si>
  <si>
    <t>港头镇</t>
  </si>
  <si>
    <t>高山镇</t>
  </si>
  <si>
    <t>沙埔镇</t>
  </si>
  <si>
    <t>三山镇</t>
  </si>
  <si>
    <t>东瀚镇</t>
  </si>
  <si>
    <t>渔溪镇</t>
  </si>
  <si>
    <t>上迳镇</t>
  </si>
  <si>
    <t>新厝镇</t>
  </si>
  <si>
    <t>江阴镇</t>
  </si>
  <si>
    <t>东张镇</t>
  </si>
  <si>
    <t>镜洋镇</t>
  </si>
  <si>
    <t>一都镇</t>
  </si>
  <si>
    <t>东阁农场</t>
  </si>
  <si>
    <t>江镜农场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</si>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</sst>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-&quot;￥&quot;* #,##0.00_-;\-&quot;￥&quot;* #,##0.00_-;_-&quot;￥&quot;* &quot;-&quot;??_-;_-@_-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8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sz val="12"/>
      <name val="仿宋_GB2312"/>
      <charset val="134"/>
    </font>
    <font>
      <b/>
      <sz val="11"/>
      <name val="仿宋_GB2312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1" borderId="11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3" fillId="21" borderId="15" applyNumberFormat="0" applyAlignment="0" applyProtection="0">
      <alignment vertical="center"/>
    </xf>
    <xf numFmtId="0" fontId="34" fillId="21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176" fontId="35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56" applyFont="1" applyBorder="1" applyAlignment="1">
      <alignment vertical="center"/>
    </xf>
    <xf numFmtId="0" fontId="8" fillId="2" borderId="1" xfId="56" applyFont="1" applyFill="1" applyBorder="1" applyAlignment="1">
      <alignment vertical="center"/>
    </xf>
    <xf numFmtId="0" fontId="9" fillId="0" borderId="2" xfId="56" applyFont="1" applyBorder="1" applyAlignment="1">
      <alignment horizontal="center" vertical="center"/>
    </xf>
    <xf numFmtId="0" fontId="9" fillId="0" borderId="3" xfId="56" applyFont="1" applyBorder="1" applyAlignment="1">
      <alignment horizontal="center" vertical="center" wrapText="1"/>
    </xf>
    <xf numFmtId="0" fontId="9" fillId="0" borderId="4" xfId="56" applyFont="1" applyBorder="1" applyAlignment="1">
      <alignment horizontal="center" vertical="center"/>
    </xf>
    <xf numFmtId="0" fontId="9" fillId="2" borderId="3" xfId="56" applyFont="1" applyFill="1" applyBorder="1" applyAlignment="1">
      <alignment horizontal="center" vertical="center" wrapText="1"/>
    </xf>
    <xf numFmtId="0" fontId="9" fillId="0" borderId="3" xfId="56" applyFont="1" applyBorder="1" applyAlignment="1">
      <alignment horizontal="center" vertical="center"/>
    </xf>
    <xf numFmtId="0" fontId="3" fillId="0" borderId="4" xfId="56" applyFont="1" applyBorder="1" applyAlignment="1">
      <alignment horizontal="center" vertical="center"/>
    </xf>
    <xf numFmtId="0" fontId="3" fillId="2" borderId="3" xfId="56" applyFont="1" applyFill="1" applyBorder="1" applyAlignment="1">
      <alignment horizontal="center"/>
    </xf>
    <xf numFmtId="0" fontId="3" fillId="0" borderId="3" xfId="56" applyFont="1" applyBorder="1" applyAlignment="1">
      <alignment horizontal="center"/>
    </xf>
    <xf numFmtId="0" fontId="3" fillId="0" borderId="3" xfId="56" applyFont="1" applyBorder="1" applyAlignment="1">
      <alignment horizontal="center" vertical="center"/>
    </xf>
    <xf numFmtId="0" fontId="3" fillId="0" borderId="3" xfId="56" applyFont="1" applyFill="1" applyBorder="1" applyAlignment="1">
      <alignment horizontal="center" vertical="center"/>
    </xf>
    <xf numFmtId="0" fontId="3" fillId="0" borderId="5" xfId="56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9" fillId="0" borderId="6" xfId="56" applyFont="1" applyBorder="1" applyAlignment="1">
      <alignment horizontal="center" vertical="center" wrapText="1"/>
    </xf>
    <xf numFmtId="0" fontId="9" fillId="0" borderId="5" xfId="56" applyFont="1" applyBorder="1" applyAlignment="1">
      <alignment horizontal="center" vertical="center" wrapText="1"/>
    </xf>
    <xf numFmtId="0" fontId="3" fillId="0" borderId="3" xfId="56" applyNumberFormat="1" applyFont="1" applyBorder="1" applyAlignment="1">
      <alignment horizontal="center"/>
    </xf>
    <xf numFmtId="0" fontId="10" fillId="0" borderId="0" xfId="0" applyFont="1" applyFill="1" applyAlignment="1">
      <alignment horizontal="left" vertical="center"/>
    </xf>
    <xf numFmtId="0" fontId="11" fillId="2" borderId="0" xfId="56" applyFont="1" applyFill="1" applyBorder="1" applyAlignment="1">
      <alignment horizontal="center"/>
    </xf>
    <xf numFmtId="0" fontId="12" fillId="2" borderId="0" xfId="56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9" fillId="0" borderId="2" xfId="56" applyFont="1" applyBorder="1" applyAlignment="1">
      <alignment horizontal="center" vertical="center" wrapText="1"/>
    </xf>
    <xf numFmtId="0" fontId="9" fillId="0" borderId="2" xfId="56" applyFont="1" applyFill="1" applyBorder="1" applyAlignment="1">
      <alignment horizontal="center" vertical="center" wrapText="1"/>
    </xf>
    <xf numFmtId="0" fontId="9" fillId="0" borderId="6" xfId="56" applyFont="1" applyFill="1" applyBorder="1" applyAlignment="1">
      <alignment horizontal="center" vertical="center" wrapText="1"/>
    </xf>
    <xf numFmtId="0" fontId="9" fillId="0" borderId="7" xfId="56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9" fillId="0" borderId="3" xfId="56" applyFont="1" applyFill="1" applyBorder="1" applyAlignment="1">
      <alignment horizontal="center" vertical="center" wrapText="1"/>
    </xf>
    <xf numFmtId="0" fontId="9" fillId="0" borderId="4" xfId="56" applyFont="1" applyBorder="1" applyAlignment="1">
      <alignment horizontal="center" vertical="center" wrapText="1"/>
    </xf>
    <xf numFmtId="0" fontId="9" fillId="0" borderId="4" xfId="56" applyFont="1" applyFill="1" applyBorder="1" applyAlignment="1">
      <alignment horizontal="center" vertical="center" wrapText="1"/>
    </xf>
    <xf numFmtId="0" fontId="9" fillId="0" borderId="3" xfId="56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5" fillId="2" borderId="0" xfId="56" applyFont="1" applyFill="1" applyBorder="1" applyAlignment="1">
      <alignment horizont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常规 7" xfId="55"/>
    <cellStyle name="常规_Sheet1" xfId="56"/>
    <cellStyle name="货币 2" xfId="57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8"/>
  <sheetViews>
    <sheetView tabSelected="1" workbookViewId="0">
      <selection activeCell="Z15" sqref="Z15"/>
    </sheetView>
  </sheetViews>
  <sheetFormatPr defaultColWidth="9" defaultRowHeight="21" customHeight="1"/>
  <cols>
    <col min="1" max="1" width="3.625" style="5" customWidth="1"/>
    <col min="2" max="2" width="8.125" style="5" customWidth="1"/>
    <col min="3" max="3" width="5" style="7" customWidth="1"/>
    <col min="4" max="4" width="8.375" style="5" customWidth="1"/>
    <col min="5" max="5" width="5.375" style="7" customWidth="1"/>
    <col min="6" max="6" width="7.5" style="5" customWidth="1"/>
    <col min="7" max="7" width="4.25" style="5" customWidth="1"/>
    <col min="8" max="8" width="5.5" style="5" customWidth="1"/>
    <col min="9" max="9" width="5.5" style="7" customWidth="1"/>
    <col min="10" max="10" width="7.5" style="5" customWidth="1"/>
    <col min="11" max="11" width="5.5" style="7" customWidth="1"/>
    <col min="12" max="12" width="7.5" style="5" customWidth="1"/>
    <col min="13" max="13" width="5.25" style="7" customWidth="1"/>
    <col min="14" max="14" width="7.5" style="5" customWidth="1"/>
    <col min="15" max="15" width="5.625" style="5" customWidth="1"/>
    <col min="16" max="16" width="7.875" style="5" customWidth="1"/>
    <col min="17" max="17" width="6.25" style="5" customWidth="1"/>
    <col min="18" max="18" width="8.25" style="5" customWidth="1"/>
    <col min="19" max="19" width="6" style="5" customWidth="1"/>
    <col min="20" max="20" width="6.375" style="5" customWidth="1"/>
    <col min="21" max="21" width="9" style="5" customWidth="1"/>
    <col min="22" max="22" width="7.5" style="8" customWidth="1"/>
    <col min="23" max="23" width="8.125" style="5" customWidth="1"/>
    <col min="24" max="24" width="6.5" style="5" customWidth="1"/>
    <col min="25" max="25" width="8.125" style="5" customWidth="1"/>
    <col min="26" max="16384" width="9" style="5"/>
  </cols>
  <sheetData>
    <row r="1" s="1" customFormat="1" customHeight="1" spans="1: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="2" customFormat="1" customHeight="1" spans="1:25">
      <c r="A2" s="10" t="s">
        <v>1</v>
      </c>
      <c r="B2" s="10"/>
      <c r="C2" s="11"/>
      <c r="D2" s="10"/>
      <c r="E2" s="11"/>
      <c r="F2" s="10"/>
      <c r="G2" s="10"/>
      <c r="H2" s="10"/>
      <c r="I2" s="11"/>
      <c r="J2" s="10"/>
      <c r="K2" s="11"/>
      <c r="L2" s="10"/>
      <c r="M2" s="11"/>
      <c r="N2" s="10"/>
      <c r="O2" s="10"/>
      <c r="P2" s="10"/>
      <c r="Q2" s="10"/>
      <c r="R2" s="10"/>
      <c r="S2" s="10"/>
      <c r="T2" s="10"/>
      <c r="U2" s="10"/>
      <c r="V2" s="10" t="s">
        <v>2</v>
      </c>
      <c r="W2" s="10"/>
      <c r="X2" s="10"/>
      <c r="Y2" s="10"/>
    </row>
    <row r="3" s="3" customFormat="1" ht="29" customHeight="1" spans="1:25">
      <c r="A3" s="12" t="s">
        <v>3</v>
      </c>
      <c r="B3" s="12" t="s">
        <v>4</v>
      </c>
      <c r="C3" s="13" t="s">
        <v>5</v>
      </c>
      <c r="D3" s="13"/>
      <c r="E3" s="13" t="s">
        <v>6</v>
      </c>
      <c r="F3" s="13"/>
      <c r="G3" s="13" t="s">
        <v>7</v>
      </c>
      <c r="H3" s="13"/>
      <c r="I3" s="25" t="s">
        <v>8</v>
      </c>
      <c r="J3" s="26"/>
      <c r="K3" s="25" t="s">
        <v>9</v>
      </c>
      <c r="L3" s="26"/>
      <c r="M3" s="25" t="s">
        <v>10</v>
      </c>
      <c r="N3" s="26"/>
      <c r="O3" s="25" t="s">
        <v>11</v>
      </c>
      <c r="P3" s="26"/>
      <c r="Q3" s="32" t="s">
        <v>12</v>
      </c>
      <c r="R3" s="33" t="s">
        <v>13</v>
      </c>
      <c r="S3" s="34" t="s">
        <v>14</v>
      </c>
      <c r="T3" s="35"/>
      <c r="U3" s="36" t="s">
        <v>15</v>
      </c>
      <c r="V3" s="37" t="s">
        <v>16</v>
      </c>
      <c r="W3" s="37"/>
      <c r="X3" s="37" t="s">
        <v>17</v>
      </c>
      <c r="Y3" s="37"/>
    </row>
    <row r="4" s="3" customFormat="1" ht="26" customHeight="1" spans="1:25">
      <c r="A4" s="14"/>
      <c r="B4" s="14"/>
      <c r="C4" s="15" t="s">
        <v>18</v>
      </c>
      <c r="D4" s="16" t="s">
        <v>19</v>
      </c>
      <c r="E4" s="15" t="s">
        <v>18</v>
      </c>
      <c r="F4" s="16" t="s">
        <v>19</v>
      </c>
      <c r="G4" s="13" t="s">
        <v>18</v>
      </c>
      <c r="H4" s="16" t="s">
        <v>19</v>
      </c>
      <c r="I4" s="15" t="s">
        <v>18</v>
      </c>
      <c r="J4" s="16" t="s">
        <v>19</v>
      </c>
      <c r="K4" s="15" t="s">
        <v>18</v>
      </c>
      <c r="L4" s="16" t="s">
        <v>19</v>
      </c>
      <c r="M4" s="15" t="s">
        <v>18</v>
      </c>
      <c r="N4" s="16" t="s">
        <v>19</v>
      </c>
      <c r="O4" s="15" t="s">
        <v>18</v>
      </c>
      <c r="P4" s="16" t="s">
        <v>19</v>
      </c>
      <c r="Q4" s="38"/>
      <c r="R4" s="39"/>
      <c r="S4" s="37" t="s">
        <v>16</v>
      </c>
      <c r="T4" s="40" t="s">
        <v>17</v>
      </c>
      <c r="U4" s="36"/>
      <c r="V4" s="15" t="s">
        <v>18</v>
      </c>
      <c r="W4" s="16" t="s">
        <v>19</v>
      </c>
      <c r="X4" s="15" t="s">
        <v>18</v>
      </c>
      <c r="Y4" s="16" t="s">
        <v>19</v>
      </c>
    </row>
    <row r="5" s="4" customFormat="1" ht="19" customHeight="1" spans="1:25">
      <c r="A5" s="17">
        <v>1</v>
      </c>
      <c r="B5" s="17" t="s">
        <v>20</v>
      </c>
      <c r="C5" s="18">
        <v>189</v>
      </c>
      <c r="D5" s="19">
        <f>C5*265</f>
        <v>50085</v>
      </c>
      <c r="E5" s="18">
        <v>45</v>
      </c>
      <c r="F5" s="19">
        <f>E5*265</f>
        <v>11925</v>
      </c>
      <c r="G5" s="19">
        <v>2</v>
      </c>
      <c r="H5" s="19">
        <f>G5*265</f>
        <v>530</v>
      </c>
      <c r="I5" s="18">
        <v>89</v>
      </c>
      <c r="J5" s="19">
        <f>I5*115</f>
        <v>10235</v>
      </c>
      <c r="K5" s="18">
        <v>68</v>
      </c>
      <c r="L5" s="19">
        <f>K5*119</f>
        <v>8092</v>
      </c>
      <c r="M5" s="18">
        <v>144</v>
      </c>
      <c r="N5" s="19">
        <f>M5*85</f>
        <v>12240</v>
      </c>
      <c r="O5" s="27">
        <v>144</v>
      </c>
      <c r="P5" s="19">
        <f>O5*99</f>
        <v>14256</v>
      </c>
      <c r="Q5" s="19">
        <f>C5+E5+G5+I5+K5+M5+O5</f>
        <v>681</v>
      </c>
      <c r="R5" s="19">
        <f>D5+F5+H5+J5+L5+N5+P5</f>
        <v>107363</v>
      </c>
      <c r="S5" s="19">
        <v>265</v>
      </c>
      <c r="T5" s="19">
        <v>177</v>
      </c>
      <c r="U5" s="41">
        <f t="shared" ref="U5:U30" si="0">R5+S5+T5</f>
        <v>107805</v>
      </c>
      <c r="V5" s="41">
        <f>C5+E5+G5</f>
        <v>236</v>
      </c>
      <c r="W5" s="41">
        <f>D5+F5+H5+S5</f>
        <v>62805</v>
      </c>
      <c r="X5" s="41">
        <f>I5+K5+M5+O5</f>
        <v>445</v>
      </c>
      <c r="Y5" s="41">
        <f>J5+L5+N5+P5+T5</f>
        <v>45000</v>
      </c>
    </row>
    <row r="6" s="4" customFormat="1" ht="19" customHeight="1" spans="1:25">
      <c r="A6" s="20">
        <v>2</v>
      </c>
      <c r="B6" s="20" t="s">
        <v>21</v>
      </c>
      <c r="C6" s="18">
        <v>308</v>
      </c>
      <c r="D6" s="19">
        <f t="shared" ref="D6:D30" si="1">C6*265</f>
        <v>81620</v>
      </c>
      <c r="E6" s="18">
        <v>81</v>
      </c>
      <c r="F6" s="19">
        <f t="shared" ref="F6:F30" si="2">E6*265</f>
        <v>21465</v>
      </c>
      <c r="G6" s="19">
        <v>2</v>
      </c>
      <c r="H6" s="19">
        <f t="shared" ref="H6:H30" si="3">G6*265</f>
        <v>530</v>
      </c>
      <c r="I6" s="18">
        <v>51</v>
      </c>
      <c r="J6" s="19">
        <f t="shared" ref="J6:J30" si="4">I6*115</f>
        <v>5865</v>
      </c>
      <c r="K6" s="18">
        <v>105</v>
      </c>
      <c r="L6" s="19">
        <f t="shared" ref="L6:L30" si="5">K6*119</f>
        <v>12495</v>
      </c>
      <c r="M6" s="18">
        <v>97</v>
      </c>
      <c r="N6" s="19">
        <f t="shared" ref="N6:N30" si="6">M6*85</f>
        <v>8245</v>
      </c>
      <c r="O6" s="27">
        <v>221</v>
      </c>
      <c r="P6" s="19">
        <f t="shared" ref="P6:P30" si="7">O6*99</f>
        <v>21879</v>
      </c>
      <c r="Q6" s="19">
        <f t="shared" ref="Q6:Q30" si="8">C6+E6+G6+I6+K6+M6+O6</f>
        <v>865</v>
      </c>
      <c r="R6" s="19">
        <f t="shared" ref="R6:R30" si="9">D6+F6+H6+J6+L6+N6+P6</f>
        <v>152099</v>
      </c>
      <c r="S6" s="19">
        <v>5830</v>
      </c>
      <c r="T6" s="19">
        <v>177</v>
      </c>
      <c r="U6" s="41">
        <f t="shared" si="0"/>
        <v>158106</v>
      </c>
      <c r="V6" s="41">
        <f t="shared" ref="V6:V30" si="10">C6+E6+G6</f>
        <v>391</v>
      </c>
      <c r="W6" s="41">
        <f t="shared" ref="W6:W30" si="11">D6+F6+H6+S6</f>
        <v>109445</v>
      </c>
      <c r="X6" s="41">
        <f t="shared" ref="X6:X30" si="12">I6+K6+M6+O6</f>
        <v>474</v>
      </c>
      <c r="Y6" s="41">
        <f t="shared" ref="Y6:Y30" si="13">J6+L6+N6+P6+T6</f>
        <v>48661</v>
      </c>
    </row>
    <row r="7" s="4" customFormat="1" ht="19" customHeight="1" spans="1:25">
      <c r="A7" s="17">
        <v>3</v>
      </c>
      <c r="B7" s="20" t="s">
        <v>22</v>
      </c>
      <c r="C7" s="18">
        <v>133</v>
      </c>
      <c r="D7" s="19">
        <f t="shared" si="1"/>
        <v>35245</v>
      </c>
      <c r="E7" s="18">
        <v>75</v>
      </c>
      <c r="F7" s="19">
        <f t="shared" si="2"/>
        <v>19875</v>
      </c>
      <c r="G7" s="19">
        <v>1</v>
      </c>
      <c r="H7" s="19">
        <f t="shared" si="3"/>
        <v>265</v>
      </c>
      <c r="I7" s="18">
        <v>40</v>
      </c>
      <c r="J7" s="19">
        <f t="shared" si="4"/>
        <v>4600</v>
      </c>
      <c r="K7" s="18">
        <v>46</v>
      </c>
      <c r="L7" s="19">
        <f t="shared" si="5"/>
        <v>5474</v>
      </c>
      <c r="M7" s="18">
        <v>69</v>
      </c>
      <c r="N7" s="19">
        <f t="shared" si="6"/>
        <v>5865</v>
      </c>
      <c r="O7" s="27">
        <v>133</v>
      </c>
      <c r="P7" s="19">
        <f t="shared" si="7"/>
        <v>13167</v>
      </c>
      <c r="Q7" s="19">
        <f t="shared" si="8"/>
        <v>497</v>
      </c>
      <c r="R7" s="19">
        <f t="shared" si="9"/>
        <v>84491</v>
      </c>
      <c r="S7" s="19">
        <v>265</v>
      </c>
      <c r="T7" s="19">
        <v>115</v>
      </c>
      <c r="U7" s="41">
        <f t="shared" si="0"/>
        <v>84871</v>
      </c>
      <c r="V7" s="41">
        <f t="shared" si="10"/>
        <v>209</v>
      </c>
      <c r="W7" s="41">
        <f t="shared" si="11"/>
        <v>55650</v>
      </c>
      <c r="X7" s="41">
        <f t="shared" si="12"/>
        <v>288</v>
      </c>
      <c r="Y7" s="41">
        <f t="shared" si="13"/>
        <v>29221</v>
      </c>
    </row>
    <row r="8" s="4" customFormat="1" ht="19" customHeight="1" spans="1:25">
      <c r="A8" s="20">
        <v>4</v>
      </c>
      <c r="B8" s="20" t="s">
        <v>23</v>
      </c>
      <c r="C8" s="18">
        <v>119</v>
      </c>
      <c r="D8" s="19">
        <f t="shared" si="1"/>
        <v>31535</v>
      </c>
      <c r="E8" s="18">
        <v>42</v>
      </c>
      <c r="F8" s="19">
        <f t="shared" si="2"/>
        <v>11130</v>
      </c>
      <c r="G8" s="19">
        <v>0</v>
      </c>
      <c r="H8" s="19">
        <f t="shared" si="3"/>
        <v>0</v>
      </c>
      <c r="I8" s="18">
        <v>54</v>
      </c>
      <c r="J8" s="19">
        <f t="shared" si="4"/>
        <v>6210</v>
      </c>
      <c r="K8" s="18">
        <v>39</v>
      </c>
      <c r="L8" s="19">
        <f t="shared" si="5"/>
        <v>4641</v>
      </c>
      <c r="M8" s="18">
        <v>121</v>
      </c>
      <c r="N8" s="19">
        <f t="shared" si="6"/>
        <v>10285</v>
      </c>
      <c r="O8" s="27">
        <v>92</v>
      </c>
      <c r="P8" s="19">
        <f t="shared" si="7"/>
        <v>9108</v>
      </c>
      <c r="Q8" s="19">
        <f t="shared" si="8"/>
        <v>467</v>
      </c>
      <c r="R8" s="19">
        <f t="shared" si="9"/>
        <v>72909</v>
      </c>
      <c r="S8" s="19">
        <v>795</v>
      </c>
      <c r="T8" s="19">
        <v>170</v>
      </c>
      <c r="U8" s="41">
        <f t="shared" si="0"/>
        <v>73874</v>
      </c>
      <c r="V8" s="41">
        <f t="shared" si="10"/>
        <v>161</v>
      </c>
      <c r="W8" s="41">
        <f t="shared" si="11"/>
        <v>43460</v>
      </c>
      <c r="X8" s="41">
        <f t="shared" si="12"/>
        <v>306</v>
      </c>
      <c r="Y8" s="41">
        <f t="shared" si="13"/>
        <v>30414</v>
      </c>
    </row>
    <row r="9" s="4" customFormat="1" ht="19" customHeight="1" spans="1:25">
      <c r="A9" s="17">
        <v>5</v>
      </c>
      <c r="B9" s="20" t="s">
        <v>24</v>
      </c>
      <c r="C9" s="18">
        <v>194</v>
      </c>
      <c r="D9" s="19">
        <f t="shared" si="1"/>
        <v>51410</v>
      </c>
      <c r="E9" s="18">
        <v>37</v>
      </c>
      <c r="F9" s="19">
        <f t="shared" si="2"/>
        <v>9805</v>
      </c>
      <c r="G9" s="19">
        <v>3</v>
      </c>
      <c r="H9" s="19">
        <f t="shared" si="3"/>
        <v>795</v>
      </c>
      <c r="I9" s="18">
        <v>53</v>
      </c>
      <c r="J9" s="19">
        <f t="shared" si="4"/>
        <v>6095</v>
      </c>
      <c r="K9" s="18">
        <v>32</v>
      </c>
      <c r="L9" s="19">
        <f t="shared" si="5"/>
        <v>3808</v>
      </c>
      <c r="M9" s="18">
        <v>128</v>
      </c>
      <c r="N9" s="19">
        <f t="shared" si="6"/>
        <v>10880</v>
      </c>
      <c r="O9" s="27">
        <v>120</v>
      </c>
      <c r="P9" s="19">
        <f t="shared" si="7"/>
        <v>11880</v>
      </c>
      <c r="Q9" s="19">
        <f t="shared" si="8"/>
        <v>567</v>
      </c>
      <c r="R9" s="19">
        <f t="shared" si="9"/>
        <v>94673</v>
      </c>
      <c r="S9" s="19">
        <v>0</v>
      </c>
      <c r="T9" s="19">
        <v>0</v>
      </c>
      <c r="U9" s="41">
        <f t="shared" si="0"/>
        <v>94673</v>
      </c>
      <c r="V9" s="41">
        <f t="shared" si="10"/>
        <v>234</v>
      </c>
      <c r="W9" s="41">
        <f t="shared" si="11"/>
        <v>62010</v>
      </c>
      <c r="X9" s="41">
        <f t="shared" si="12"/>
        <v>333</v>
      </c>
      <c r="Y9" s="41">
        <f t="shared" si="13"/>
        <v>32663</v>
      </c>
    </row>
    <row r="10" s="4" customFormat="1" ht="19" customHeight="1" spans="1:25">
      <c r="A10" s="20">
        <v>6</v>
      </c>
      <c r="B10" s="20" t="s">
        <v>25</v>
      </c>
      <c r="C10" s="18">
        <v>163</v>
      </c>
      <c r="D10" s="19">
        <f t="shared" si="1"/>
        <v>43195</v>
      </c>
      <c r="E10" s="18">
        <v>42</v>
      </c>
      <c r="F10" s="19">
        <f t="shared" si="2"/>
        <v>11130</v>
      </c>
      <c r="G10" s="19">
        <v>0</v>
      </c>
      <c r="H10" s="19">
        <f t="shared" si="3"/>
        <v>0</v>
      </c>
      <c r="I10" s="18">
        <v>32</v>
      </c>
      <c r="J10" s="19">
        <f t="shared" si="4"/>
        <v>3680</v>
      </c>
      <c r="K10" s="18">
        <v>53</v>
      </c>
      <c r="L10" s="19">
        <f t="shared" si="5"/>
        <v>6307</v>
      </c>
      <c r="M10" s="18">
        <v>76</v>
      </c>
      <c r="N10" s="19">
        <f t="shared" si="6"/>
        <v>6460</v>
      </c>
      <c r="O10" s="27">
        <v>106</v>
      </c>
      <c r="P10" s="19">
        <f t="shared" si="7"/>
        <v>10494</v>
      </c>
      <c r="Q10" s="19">
        <f t="shared" si="8"/>
        <v>472</v>
      </c>
      <c r="R10" s="19">
        <f t="shared" si="9"/>
        <v>81266</v>
      </c>
      <c r="S10" s="19">
        <v>4505</v>
      </c>
      <c r="T10" s="19">
        <v>340</v>
      </c>
      <c r="U10" s="41">
        <f t="shared" si="0"/>
        <v>86111</v>
      </c>
      <c r="V10" s="41">
        <f t="shared" si="10"/>
        <v>205</v>
      </c>
      <c r="W10" s="41">
        <f t="shared" si="11"/>
        <v>58830</v>
      </c>
      <c r="X10" s="41">
        <f t="shared" si="12"/>
        <v>267</v>
      </c>
      <c r="Y10" s="41">
        <f t="shared" si="13"/>
        <v>27281</v>
      </c>
    </row>
    <row r="11" s="4" customFormat="1" ht="19" customHeight="1" spans="1:25">
      <c r="A11" s="17">
        <v>7</v>
      </c>
      <c r="B11" s="20" t="s">
        <v>26</v>
      </c>
      <c r="C11" s="18">
        <v>74</v>
      </c>
      <c r="D11" s="19">
        <f t="shared" si="1"/>
        <v>19610</v>
      </c>
      <c r="E11" s="18">
        <v>20</v>
      </c>
      <c r="F11" s="19">
        <f t="shared" si="2"/>
        <v>5300</v>
      </c>
      <c r="G11" s="19">
        <v>0</v>
      </c>
      <c r="H11" s="19">
        <f t="shared" si="3"/>
        <v>0</v>
      </c>
      <c r="I11" s="18">
        <v>22</v>
      </c>
      <c r="J11" s="19">
        <f t="shared" si="4"/>
        <v>2530</v>
      </c>
      <c r="K11" s="18">
        <v>23</v>
      </c>
      <c r="L11" s="19">
        <f t="shared" si="5"/>
        <v>2737</v>
      </c>
      <c r="M11" s="18">
        <v>35</v>
      </c>
      <c r="N11" s="19">
        <f t="shared" si="6"/>
        <v>2975</v>
      </c>
      <c r="O11" s="27">
        <v>42</v>
      </c>
      <c r="P11" s="19">
        <f t="shared" si="7"/>
        <v>4158</v>
      </c>
      <c r="Q11" s="19">
        <f t="shared" si="8"/>
        <v>216</v>
      </c>
      <c r="R11" s="19">
        <f t="shared" si="9"/>
        <v>37310</v>
      </c>
      <c r="S11" s="19">
        <v>0</v>
      </c>
      <c r="T11" s="19">
        <v>85</v>
      </c>
      <c r="U11" s="41">
        <f t="shared" si="0"/>
        <v>37395</v>
      </c>
      <c r="V11" s="41">
        <f t="shared" si="10"/>
        <v>94</v>
      </c>
      <c r="W11" s="41">
        <f t="shared" si="11"/>
        <v>24910</v>
      </c>
      <c r="X11" s="41">
        <f t="shared" si="12"/>
        <v>122</v>
      </c>
      <c r="Y11" s="41">
        <f t="shared" si="13"/>
        <v>12485</v>
      </c>
    </row>
    <row r="12" s="4" customFormat="1" ht="19" customHeight="1" spans="1:25">
      <c r="A12" s="20">
        <v>8</v>
      </c>
      <c r="B12" s="20" t="s">
        <v>27</v>
      </c>
      <c r="C12" s="18">
        <v>365</v>
      </c>
      <c r="D12" s="19">
        <f t="shared" si="1"/>
        <v>96725</v>
      </c>
      <c r="E12" s="18">
        <v>85</v>
      </c>
      <c r="F12" s="19">
        <f t="shared" si="2"/>
        <v>22525</v>
      </c>
      <c r="G12" s="19">
        <v>0</v>
      </c>
      <c r="H12" s="19">
        <f t="shared" si="3"/>
        <v>0</v>
      </c>
      <c r="I12" s="18">
        <v>75</v>
      </c>
      <c r="J12" s="19">
        <f t="shared" si="4"/>
        <v>8625</v>
      </c>
      <c r="K12" s="18">
        <v>96</v>
      </c>
      <c r="L12" s="19">
        <f t="shared" si="5"/>
        <v>11424</v>
      </c>
      <c r="M12" s="18">
        <v>189</v>
      </c>
      <c r="N12" s="19">
        <f t="shared" si="6"/>
        <v>16065</v>
      </c>
      <c r="O12" s="27">
        <v>245</v>
      </c>
      <c r="P12" s="19">
        <f t="shared" si="7"/>
        <v>24255</v>
      </c>
      <c r="Q12" s="19">
        <f t="shared" si="8"/>
        <v>1055</v>
      </c>
      <c r="R12" s="19">
        <f t="shared" si="9"/>
        <v>179619</v>
      </c>
      <c r="S12" s="19">
        <v>1325</v>
      </c>
      <c r="T12" s="19">
        <v>1025</v>
      </c>
      <c r="U12" s="41">
        <f t="shared" si="0"/>
        <v>181969</v>
      </c>
      <c r="V12" s="41">
        <f t="shared" si="10"/>
        <v>450</v>
      </c>
      <c r="W12" s="41">
        <f t="shared" si="11"/>
        <v>120575</v>
      </c>
      <c r="X12" s="41">
        <f t="shared" si="12"/>
        <v>605</v>
      </c>
      <c r="Y12" s="41">
        <f t="shared" si="13"/>
        <v>61394</v>
      </c>
    </row>
    <row r="13" s="4" customFormat="1" ht="19" customHeight="1" spans="1:25">
      <c r="A13" s="17">
        <v>9</v>
      </c>
      <c r="B13" s="20" t="s">
        <v>28</v>
      </c>
      <c r="C13" s="18">
        <v>283</v>
      </c>
      <c r="D13" s="19">
        <f t="shared" si="1"/>
        <v>74995</v>
      </c>
      <c r="E13" s="18">
        <v>143</v>
      </c>
      <c r="F13" s="19">
        <f t="shared" si="2"/>
        <v>37895</v>
      </c>
      <c r="G13" s="19">
        <v>0</v>
      </c>
      <c r="H13" s="19">
        <f t="shared" si="3"/>
        <v>0</v>
      </c>
      <c r="I13" s="18">
        <v>63</v>
      </c>
      <c r="J13" s="19">
        <f t="shared" si="4"/>
        <v>7245</v>
      </c>
      <c r="K13" s="18">
        <v>120</v>
      </c>
      <c r="L13" s="19">
        <f t="shared" si="5"/>
        <v>14280</v>
      </c>
      <c r="M13" s="18">
        <v>144</v>
      </c>
      <c r="N13" s="19">
        <f t="shared" si="6"/>
        <v>12240</v>
      </c>
      <c r="O13" s="27">
        <v>246</v>
      </c>
      <c r="P13" s="19">
        <f t="shared" si="7"/>
        <v>24354</v>
      </c>
      <c r="Q13" s="19">
        <f t="shared" si="8"/>
        <v>999</v>
      </c>
      <c r="R13" s="19">
        <f t="shared" si="9"/>
        <v>171009</v>
      </c>
      <c r="S13" s="19">
        <v>1060</v>
      </c>
      <c r="T13" s="19">
        <v>908</v>
      </c>
      <c r="U13" s="41">
        <f t="shared" si="0"/>
        <v>172977</v>
      </c>
      <c r="V13" s="41">
        <f t="shared" si="10"/>
        <v>426</v>
      </c>
      <c r="W13" s="41">
        <f t="shared" si="11"/>
        <v>113950</v>
      </c>
      <c r="X13" s="41">
        <f t="shared" si="12"/>
        <v>573</v>
      </c>
      <c r="Y13" s="41">
        <f t="shared" si="13"/>
        <v>59027</v>
      </c>
    </row>
    <row r="14" s="4" customFormat="1" ht="19" customHeight="1" spans="1:25">
      <c r="A14" s="20">
        <v>10</v>
      </c>
      <c r="B14" s="20" t="s">
        <v>29</v>
      </c>
      <c r="C14" s="18">
        <v>34</v>
      </c>
      <c r="D14" s="19">
        <f t="shared" si="1"/>
        <v>9010</v>
      </c>
      <c r="E14" s="18">
        <v>2</v>
      </c>
      <c r="F14" s="19">
        <f t="shared" si="2"/>
        <v>530</v>
      </c>
      <c r="G14" s="19">
        <v>0</v>
      </c>
      <c r="H14" s="19">
        <f t="shared" si="3"/>
        <v>0</v>
      </c>
      <c r="I14" s="18">
        <v>8</v>
      </c>
      <c r="J14" s="19">
        <f t="shared" si="4"/>
        <v>920</v>
      </c>
      <c r="K14" s="18">
        <v>9</v>
      </c>
      <c r="L14" s="19">
        <f t="shared" si="5"/>
        <v>1071</v>
      </c>
      <c r="M14" s="18">
        <v>24</v>
      </c>
      <c r="N14" s="19">
        <f t="shared" si="6"/>
        <v>2040</v>
      </c>
      <c r="O14" s="27">
        <v>20</v>
      </c>
      <c r="P14" s="19">
        <f t="shared" si="7"/>
        <v>1980</v>
      </c>
      <c r="Q14" s="19">
        <f t="shared" si="8"/>
        <v>97</v>
      </c>
      <c r="R14" s="19">
        <f t="shared" si="9"/>
        <v>15551</v>
      </c>
      <c r="S14" s="19">
        <v>0</v>
      </c>
      <c r="T14" s="19">
        <v>0</v>
      </c>
      <c r="U14" s="41">
        <f t="shared" si="0"/>
        <v>15551</v>
      </c>
      <c r="V14" s="41">
        <f t="shared" si="10"/>
        <v>36</v>
      </c>
      <c r="W14" s="41">
        <f t="shared" si="11"/>
        <v>9540</v>
      </c>
      <c r="X14" s="41">
        <f t="shared" si="12"/>
        <v>61</v>
      </c>
      <c r="Y14" s="41">
        <f t="shared" si="13"/>
        <v>6011</v>
      </c>
    </row>
    <row r="15" s="4" customFormat="1" ht="19" customHeight="1" spans="1:25">
      <c r="A15" s="17">
        <v>11</v>
      </c>
      <c r="B15" s="20" t="s">
        <v>30</v>
      </c>
      <c r="C15" s="18">
        <v>556</v>
      </c>
      <c r="D15" s="19">
        <f t="shared" si="1"/>
        <v>147340</v>
      </c>
      <c r="E15" s="18">
        <v>141</v>
      </c>
      <c r="F15" s="19">
        <f t="shared" si="2"/>
        <v>37365</v>
      </c>
      <c r="G15" s="19">
        <v>0</v>
      </c>
      <c r="H15" s="19">
        <f t="shared" si="3"/>
        <v>0</v>
      </c>
      <c r="I15" s="18">
        <v>165</v>
      </c>
      <c r="J15" s="19">
        <f t="shared" si="4"/>
        <v>18975</v>
      </c>
      <c r="K15" s="18">
        <v>137</v>
      </c>
      <c r="L15" s="19">
        <f t="shared" si="5"/>
        <v>16303</v>
      </c>
      <c r="M15" s="18">
        <v>289</v>
      </c>
      <c r="N15" s="19">
        <f t="shared" si="6"/>
        <v>24565</v>
      </c>
      <c r="O15" s="27">
        <v>434</v>
      </c>
      <c r="P15" s="19">
        <f t="shared" si="7"/>
        <v>42966</v>
      </c>
      <c r="Q15" s="19">
        <f t="shared" si="8"/>
        <v>1722</v>
      </c>
      <c r="R15" s="19">
        <f t="shared" si="9"/>
        <v>287514</v>
      </c>
      <c r="S15" s="18">
        <v>3975</v>
      </c>
      <c r="T15" s="19">
        <v>1402</v>
      </c>
      <c r="U15" s="41">
        <f t="shared" si="0"/>
        <v>292891</v>
      </c>
      <c r="V15" s="41">
        <f t="shared" si="10"/>
        <v>697</v>
      </c>
      <c r="W15" s="41">
        <f t="shared" si="11"/>
        <v>188680</v>
      </c>
      <c r="X15" s="41">
        <f t="shared" si="12"/>
        <v>1025</v>
      </c>
      <c r="Y15" s="41">
        <f t="shared" si="13"/>
        <v>104211</v>
      </c>
    </row>
    <row r="16" s="4" customFormat="1" ht="19" customHeight="1" spans="1:25">
      <c r="A16" s="20">
        <v>12</v>
      </c>
      <c r="B16" s="20" t="s">
        <v>31</v>
      </c>
      <c r="C16" s="18">
        <v>375</v>
      </c>
      <c r="D16" s="19">
        <f t="shared" si="1"/>
        <v>99375</v>
      </c>
      <c r="E16" s="18">
        <v>55</v>
      </c>
      <c r="F16" s="19">
        <f t="shared" si="2"/>
        <v>14575</v>
      </c>
      <c r="G16" s="19">
        <v>0</v>
      </c>
      <c r="H16" s="19">
        <f t="shared" si="3"/>
        <v>0</v>
      </c>
      <c r="I16" s="18">
        <v>147</v>
      </c>
      <c r="J16" s="19">
        <f t="shared" si="4"/>
        <v>16905</v>
      </c>
      <c r="K16" s="18">
        <v>73</v>
      </c>
      <c r="L16" s="19">
        <f t="shared" si="5"/>
        <v>8687</v>
      </c>
      <c r="M16" s="18">
        <v>305</v>
      </c>
      <c r="N16" s="19">
        <f t="shared" si="6"/>
        <v>25925</v>
      </c>
      <c r="O16" s="27">
        <v>263</v>
      </c>
      <c r="P16" s="19">
        <f t="shared" si="7"/>
        <v>26037</v>
      </c>
      <c r="Q16" s="19">
        <f t="shared" si="8"/>
        <v>1218</v>
      </c>
      <c r="R16" s="19">
        <f t="shared" si="9"/>
        <v>191504</v>
      </c>
      <c r="S16" s="19">
        <v>1060</v>
      </c>
      <c r="T16" s="19">
        <v>377</v>
      </c>
      <c r="U16" s="41">
        <f t="shared" si="0"/>
        <v>192941</v>
      </c>
      <c r="V16" s="41">
        <f t="shared" si="10"/>
        <v>430</v>
      </c>
      <c r="W16" s="41">
        <f t="shared" si="11"/>
        <v>115010</v>
      </c>
      <c r="X16" s="41">
        <f t="shared" si="12"/>
        <v>788</v>
      </c>
      <c r="Y16" s="41">
        <f t="shared" si="13"/>
        <v>77931</v>
      </c>
    </row>
    <row r="17" s="4" customFormat="1" ht="19" customHeight="1" spans="1:25">
      <c r="A17" s="17">
        <v>13</v>
      </c>
      <c r="B17" s="20" t="s">
        <v>32</v>
      </c>
      <c r="C17" s="18">
        <v>422</v>
      </c>
      <c r="D17" s="19">
        <f t="shared" si="1"/>
        <v>111830</v>
      </c>
      <c r="E17" s="18">
        <v>117</v>
      </c>
      <c r="F17" s="19">
        <f t="shared" si="2"/>
        <v>31005</v>
      </c>
      <c r="G17" s="19">
        <v>0</v>
      </c>
      <c r="H17" s="19">
        <f t="shared" si="3"/>
        <v>0</v>
      </c>
      <c r="I17" s="18">
        <v>113</v>
      </c>
      <c r="J17" s="19">
        <f t="shared" si="4"/>
        <v>12995</v>
      </c>
      <c r="K17" s="18">
        <v>104</v>
      </c>
      <c r="L17" s="19">
        <f t="shared" si="5"/>
        <v>12376</v>
      </c>
      <c r="M17" s="18">
        <v>231</v>
      </c>
      <c r="N17" s="19">
        <f t="shared" si="6"/>
        <v>19635</v>
      </c>
      <c r="O17" s="27">
        <v>300</v>
      </c>
      <c r="P17" s="19">
        <f t="shared" si="7"/>
        <v>29700</v>
      </c>
      <c r="Q17" s="19">
        <f t="shared" si="8"/>
        <v>1287</v>
      </c>
      <c r="R17" s="19">
        <f t="shared" si="9"/>
        <v>217541</v>
      </c>
      <c r="S17" s="19">
        <v>265</v>
      </c>
      <c r="T17" s="19">
        <v>577</v>
      </c>
      <c r="U17" s="41">
        <f t="shared" si="0"/>
        <v>218383</v>
      </c>
      <c r="V17" s="41">
        <f t="shared" si="10"/>
        <v>539</v>
      </c>
      <c r="W17" s="41">
        <f t="shared" si="11"/>
        <v>143100</v>
      </c>
      <c r="X17" s="41">
        <f t="shared" si="12"/>
        <v>748</v>
      </c>
      <c r="Y17" s="41">
        <f t="shared" si="13"/>
        <v>75283</v>
      </c>
    </row>
    <row r="18" s="4" customFormat="1" ht="19" customHeight="1" spans="1:25">
      <c r="A18" s="20">
        <v>14</v>
      </c>
      <c r="B18" s="20" t="s">
        <v>33</v>
      </c>
      <c r="C18" s="18">
        <v>167</v>
      </c>
      <c r="D18" s="19">
        <f t="shared" si="1"/>
        <v>44255</v>
      </c>
      <c r="E18" s="18">
        <v>57</v>
      </c>
      <c r="F18" s="19">
        <f t="shared" si="2"/>
        <v>15105</v>
      </c>
      <c r="G18" s="19">
        <v>0</v>
      </c>
      <c r="H18" s="19">
        <f t="shared" si="3"/>
        <v>0</v>
      </c>
      <c r="I18" s="18">
        <v>69</v>
      </c>
      <c r="J18" s="19">
        <f t="shared" si="4"/>
        <v>7935</v>
      </c>
      <c r="K18" s="18">
        <v>47</v>
      </c>
      <c r="L18" s="19">
        <f t="shared" si="5"/>
        <v>5593</v>
      </c>
      <c r="M18" s="18">
        <v>148</v>
      </c>
      <c r="N18" s="19">
        <f t="shared" si="6"/>
        <v>12580</v>
      </c>
      <c r="O18" s="27">
        <v>142</v>
      </c>
      <c r="P18" s="19">
        <f t="shared" si="7"/>
        <v>14058</v>
      </c>
      <c r="Q18" s="19">
        <f t="shared" si="8"/>
        <v>630</v>
      </c>
      <c r="R18" s="19">
        <f t="shared" si="9"/>
        <v>99526</v>
      </c>
      <c r="S18" s="19">
        <v>1855</v>
      </c>
      <c r="T18" s="19">
        <v>469</v>
      </c>
      <c r="U18" s="41">
        <f t="shared" si="0"/>
        <v>101850</v>
      </c>
      <c r="V18" s="41">
        <f t="shared" si="10"/>
        <v>224</v>
      </c>
      <c r="W18" s="41">
        <f t="shared" si="11"/>
        <v>61215</v>
      </c>
      <c r="X18" s="41">
        <f t="shared" si="12"/>
        <v>406</v>
      </c>
      <c r="Y18" s="41">
        <f t="shared" si="13"/>
        <v>40635</v>
      </c>
    </row>
    <row r="19" s="4" customFormat="1" ht="19" customHeight="1" spans="1:25">
      <c r="A19" s="17">
        <v>15</v>
      </c>
      <c r="B19" s="20" t="s">
        <v>34</v>
      </c>
      <c r="C19" s="18">
        <v>247</v>
      </c>
      <c r="D19" s="19">
        <f t="shared" si="1"/>
        <v>65455</v>
      </c>
      <c r="E19" s="18">
        <v>105</v>
      </c>
      <c r="F19" s="19">
        <f t="shared" si="2"/>
        <v>27825</v>
      </c>
      <c r="G19" s="19">
        <v>2</v>
      </c>
      <c r="H19" s="19">
        <f t="shared" si="3"/>
        <v>530</v>
      </c>
      <c r="I19" s="18">
        <v>97</v>
      </c>
      <c r="J19" s="19">
        <f t="shared" si="4"/>
        <v>11155</v>
      </c>
      <c r="K19" s="18">
        <v>80</v>
      </c>
      <c r="L19" s="19">
        <f t="shared" si="5"/>
        <v>9520</v>
      </c>
      <c r="M19" s="18">
        <v>196</v>
      </c>
      <c r="N19" s="19">
        <f t="shared" si="6"/>
        <v>16660</v>
      </c>
      <c r="O19" s="27">
        <v>226</v>
      </c>
      <c r="P19" s="19">
        <f t="shared" si="7"/>
        <v>22374</v>
      </c>
      <c r="Q19" s="19">
        <f t="shared" si="8"/>
        <v>953</v>
      </c>
      <c r="R19" s="19">
        <f t="shared" si="9"/>
        <v>153519</v>
      </c>
      <c r="S19" s="19">
        <v>265</v>
      </c>
      <c r="T19" s="19">
        <v>85</v>
      </c>
      <c r="U19" s="41">
        <f t="shared" si="0"/>
        <v>153869</v>
      </c>
      <c r="V19" s="41">
        <f t="shared" si="10"/>
        <v>354</v>
      </c>
      <c r="W19" s="41">
        <f t="shared" si="11"/>
        <v>94075</v>
      </c>
      <c r="X19" s="41">
        <f t="shared" si="12"/>
        <v>599</v>
      </c>
      <c r="Y19" s="41">
        <f t="shared" si="13"/>
        <v>59794</v>
      </c>
    </row>
    <row r="20" s="4" customFormat="1" ht="19" customHeight="1" spans="1:25">
      <c r="A20" s="20">
        <v>16</v>
      </c>
      <c r="B20" s="20" t="s">
        <v>35</v>
      </c>
      <c r="C20" s="18">
        <v>446</v>
      </c>
      <c r="D20" s="19">
        <f t="shared" si="1"/>
        <v>118190</v>
      </c>
      <c r="E20" s="18">
        <v>568</v>
      </c>
      <c r="F20" s="19">
        <f t="shared" si="2"/>
        <v>150520</v>
      </c>
      <c r="G20" s="19">
        <v>0</v>
      </c>
      <c r="H20" s="19">
        <f t="shared" si="3"/>
        <v>0</v>
      </c>
      <c r="I20" s="18">
        <v>174</v>
      </c>
      <c r="J20" s="19">
        <f t="shared" si="4"/>
        <v>20010</v>
      </c>
      <c r="K20" s="18">
        <v>149</v>
      </c>
      <c r="L20" s="19">
        <f t="shared" si="5"/>
        <v>17731</v>
      </c>
      <c r="M20" s="18">
        <v>466</v>
      </c>
      <c r="N20" s="19">
        <f t="shared" si="6"/>
        <v>39610</v>
      </c>
      <c r="O20" s="27">
        <v>762</v>
      </c>
      <c r="P20" s="19">
        <f t="shared" si="7"/>
        <v>75438</v>
      </c>
      <c r="Q20" s="19">
        <f t="shared" si="8"/>
        <v>2565</v>
      </c>
      <c r="R20" s="19">
        <f t="shared" si="9"/>
        <v>421499</v>
      </c>
      <c r="S20" s="19">
        <v>5830</v>
      </c>
      <c r="T20" s="19">
        <v>2535</v>
      </c>
      <c r="U20" s="41">
        <f t="shared" si="0"/>
        <v>429864</v>
      </c>
      <c r="V20" s="41">
        <f t="shared" si="10"/>
        <v>1014</v>
      </c>
      <c r="W20" s="41">
        <f t="shared" si="11"/>
        <v>274540</v>
      </c>
      <c r="X20" s="41">
        <f t="shared" si="12"/>
        <v>1551</v>
      </c>
      <c r="Y20" s="41">
        <f t="shared" si="13"/>
        <v>155324</v>
      </c>
    </row>
    <row r="21" s="4" customFormat="1" ht="19" customHeight="1" spans="1:25">
      <c r="A21" s="17">
        <v>17</v>
      </c>
      <c r="B21" s="20" t="s">
        <v>36</v>
      </c>
      <c r="C21" s="18">
        <v>149</v>
      </c>
      <c r="D21" s="19">
        <f t="shared" si="1"/>
        <v>39485</v>
      </c>
      <c r="E21" s="18">
        <v>86</v>
      </c>
      <c r="F21" s="19">
        <f t="shared" si="2"/>
        <v>22790</v>
      </c>
      <c r="G21" s="19">
        <v>0</v>
      </c>
      <c r="H21" s="19">
        <f t="shared" si="3"/>
        <v>0</v>
      </c>
      <c r="I21" s="18">
        <v>53</v>
      </c>
      <c r="J21" s="19">
        <f t="shared" si="4"/>
        <v>6095</v>
      </c>
      <c r="K21" s="18">
        <v>52</v>
      </c>
      <c r="L21" s="19">
        <f t="shared" si="5"/>
        <v>6188</v>
      </c>
      <c r="M21" s="18">
        <v>141</v>
      </c>
      <c r="N21" s="19">
        <f t="shared" si="6"/>
        <v>11985</v>
      </c>
      <c r="O21" s="27">
        <v>137</v>
      </c>
      <c r="P21" s="19">
        <f t="shared" si="7"/>
        <v>13563</v>
      </c>
      <c r="Q21" s="19">
        <f t="shared" si="8"/>
        <v>618</v>
      </c>
      <c r="R21" s="19">
        <f t="shared" si="9"/>
        <v>100106</v>
      </c>
      <c r="S21" s="19">
        <v>1855</v>
      </c>
      <c r="T21" s="19">
        <v>347</v>
      </c>
      <c r="U21" s="41">
        <f t="shared" si="0"/>
        <v>102308</v>
      </c>
      <c r="V21" s="41">
        <f t="shared" si="10"/>
        <v>235</v>
      </c>
      <c r="W21" s="41">
        <f t="shared" si="11"/>
        <v>64130</v>
      </c>
      <c r="X21" s="41">
        <f t="shared" si="12"/>
        <v>383</v>
      </c>
      <c r="Y21" s="41">
        <f t="shared" si="13"/>
        <v>38178</v>
      </c>
    </row>
    <row r="22" s="4" customFormat="1" ht="19" customHeight="1" spans="1:25">
      <c r="A22" s="21">
        <v>18</v>
      </c>
      <c r="B22" s="21" t="s">
        <v>37</v>
      </c>
      <c r="C22" s="18">
        <v>179</v>
      </c>
      <c r="D22" s="19">
        <f t="shared" si="1"/>
        <v>47435</v>
      </c>
      <c r="E22" s="18">
        <v>96</v>
      </c>
      <c r="F22" s="19">
        <f t="shared" si="2"/>
        <v>25440</v>
      </c>
      <c r="G22" s="19">
        <v>1</v>
      </c>
      <c r="H22" s="19">
        <f t="shared" si="3"/>
        <v>265</v>
      </c>
      <c r="I22" s="18">
        <v>41</v>
      </c>
      <c r="J22" s="19">
        <f t="shared" si="4"/>
        <v>4715</v>
      </c>
      <c r="K22" s="18">
        <v>85</v>
      </c>
      <c r="L22" s="19">
        <f t="shared" si="5"/>
        <v>10115</v>
      </c>
      <c r="M22" s="18">
        <v>137</v>
      </c>
      <c r="N22" s="19">
        <f t="shared" si="6"/>
        <v>11645</v>
      </c>
      <c r="O22" s="27">
        <v>153</v>
      </c>
      <c r="P22" s="19">
        <f t="shared" si="7"/>
        <v>15147</v>
      </c>
      <c r="Q22" s="19">
        <f t="shared" si="8"/>
        <v>692</v>
      </c>
      <c r="R22" s="19">
        <f t="shared" si="9"/>
        <v>114762</v>
      </c>
      <c r="S22" s="19">
        <v>795</v>
      </c>
      <c r="T22" s="19">
        <v>455</v>
      </c>
      <c r="U22" s="41">
        <f t="shared" si="0"/>
        <v>116012</v>
      </c>
      <c r="V22" s="41">
        <f t="shared" si="10"/>
        <v>276</v>
      </c>
      <c r="W22" s="41">
        <f t="shared" si="11"/>
        <v>73935</v>
      </c>
      <c r="X22" s="41">
        <f t="shared" si="12"/>
        <v>416</v>
      </c>
      <c r="Y22" s="41">
        <f t="shared" si="13"/>
        <v>42077</v>
      </c>
    </row>
    <row r="23" s="4" customFormat="1" ht="19" customHeight="1" spans="1:25">
      <c r="A23" s="17">
        <v>19</v>
      </c>
      <c r="B23" s="20" t="s">
        <v>38</v>
      </c>
      <c r="C23" s="18">
        <v>131</v>
      </c>
      <c r="D23" s="19">
        <f t="shared" si="1"/>
        <v>34715</v>
      </c>
      <c r="E23" s="18">
        <v>53</v>
      </c>
      <c r="F23" s="19">
        <f t="shared" si="2"/>
        <v>14045</v>
      </c>
      <c r="G23" s="19">
        <v>1</v>
      </c>
      <c r="H23" s="19">
        <f t="shared" si="3"/>
        <v>265</v>
      </c>
      <c r="I23" s="18">
        <v>43</v>
      </c>
      <c r="J23" s="19">
        <f t="shared" si="4"/>
        <v>4945</v>
      </c>
      <c r="K23" s="18">
        <v>46</v>
      </c>
      <c r="L23" s="19">
        <f t="shared" si="5"/>
        <v>5474</v>
      </c>
      <c r="M23" s="18">
        <v>92</v>
      </c>
      <c r="N23" s="19">
        <f t="shared" si="6"/>
        <v>7820</v>
      </c>
      <c r="O23" s="27">
        <v>97</v>
      </c>
      <c r="P23" s="19">
        <f t="shared" si="7"/>
        <v>9603</v>
      </c>
      <c r="Q23" s="19">
        <f t="shared" si="8"/>
        <v>463</v>
      </c>
      <c r="R23" s="19">
        <f t="shared" si="9"/>
        <v>76867</v>
      </c>
      <c r="S23" s="19">
        <v>265</v>
      </c>
      <c r="T23" s="19">
        <v>200</v>
      </c>
      <c r="U23" s="41">
        <f t="shared" si="0"/>
        <v>77332</v>
      </c>
      <c r="V23" s="41">
        <f t="shared" si="10"/>
        <v>185</v>
      </c>
      <c r="W23" s="41">
        <f t="shared" si="11"/>
        <v>49290</v>
      </c>
      <c r="X23" s="41">
        <f t="shared" si="12"/>
        <v>278</v>
      </c>
      <c r="Y23" s="41">
        <f t="shared" si="13"/>
        <v>28042</v>
      </c>
    </row>
    <row r="24" s="4" customFormat="1" ht="19" customHeight="1" spans="1:25">
      <c r="A24" s="20">
        <v>20</v>
      </c>
      <c r="B24" s="20" t="s">
        <v>39</v>
      </c>
      <c r="C24" s="18">
        <v>66</v>
      </c>
      <c r="D24" s="19">
        <f t="shared" si="1"/>
        <v>17490</v>
      </c>
      <c r="E24" s="18">
        <v>34</v>
      </c>
      <c r="F24" s="19">
        <f t="shared" si="2"/>
        <v>9010</v>
      </c>
      <c r="G24" s="19">
        <v>0</v>
      </c>
      <c r="H24" s="19">
        <f t="shared" si="3"/>
        <v>0</v>
      </c>
      <c r="I24" s="18">
        <v>39</v>
      </c>
      <c r="J24" s="19">
        <f t="shared" si="4"/>
        <v>4485</v>
      </c>
      <c r="K24" s="18">
        <v>35</v>
      </c>
      <c r="L24" s="19">
        <f t="shared" si="5"/>
        <v>4165</v>
      </c>
      <c r="M24" s="18">
        <v>66</v>
      </c>
      <c r="N24" s="19">
        <f t="shared" si="6"/>
        <v>5610</v>
      </c>
      <c r="O24" s="27">
        <v>58</v>
      </c>
      <c r="P24" s="19">
        <f t="shared" si="7"/>
        <v>5742</v>
      </c>
      <c r="Q24" s="19">
        <f t="shared" si="8"/>
        <v>298</v>
      </c>
      <c r="R24" s="19">
        <f t="shared" si="9"/>
        <v>46502</v>
      </c>
      <c r="S24" s="19">
        <v>0</v>
      </c>
      <c r="T24" s="19">
        <v>207</v>
      </c>
      <c r="U24" s="41">
        <f t="shared" si="0"/>
        <v>46709</v>
      </c>
      <c r="V24" s="41">
        <f t="shared" si="10"/>
        <v>100</v>
      </c>
      <c r="W24" s="41">
        <f t="shared" si="11"/>
        <v>26500</v>
      </c>
      <c r="X24" s="41">
        <f t="shared" si="12"/>
        <v>198</v>
      </c>
      <c r="Y24" s="41">
        <f t="shared" si="13"/>
        <v>20209</v>
      </c>
    </row>
    <row r="25" s="4" customFormat="1" ht="19" customHeight="1" spans="1:25">
      <c r="A25" s="17">
        <v>21</v>
      </c>
      <c r="B25" s="20" t="s">
        <v>40</v>
      </c>
      <c r="C25" s="18">
        <v>231</v>
      </c>
      <c r="D25" s="19">
        <f t="shared" si="1"/>
        <v>61215</v>
      </c>
      <c r="E25" s="18">
        <v>61</v>
      </c>
      <c r="F25" s="19">
        <f t="shared" si="2"/>
        <v>16165</v>
      </c>
      <c r="G25" s="19">
        <v>0</v>
      </c>
      <c r="H25" s="19">
        <f t="shared" si="3"/>
        <v>0</v>
      </c>
      <c r="I25" s="18">
        <v>118</v>
      </c>
      <c r="J25" s="19">
        <f t="shared" si="4"/>
        <v>13570</v>
      </c>
      <c r="K25" s="18">
        <v>72</v>
      </c>
      <c r="L25" s="19">
        <f t="shared" si="5"/>
        <v>8568</v>
      </c>
      <c r="M25" s="18">
        <v>183</v>
      </c>
      <c r="N25" s="19">
        <f t="shared" si="6"/>
        <v>15555</v>
      </c>
      <c r="O25" s="27">
        <v>172</v>
      </c>
      <c r="P25" s="19">
        <f t="shared" si="7"/>
        <v>17028</v>
      </c>
      <c r="Q25" s="19">
        <f t="shared" si="8"/>
        <v>837</v>
      </c>
      <c r="R25" s="19">
        <f t="shared" si="9"/>
        <v>132101</v>
      </c>
      <c r="S25" s="19">
        <v>2650</v>
      </c>
      <c r="T25" s="19">
        <v>285</v>
      </c>
      <c r="U25" s="41">
        <f t="shared" si="0"/>
        <v>135036</v>
      </c>
      <c r="V25" s="41">
        <f t="shared" si="10"/>
        <v>292</v>
      </c>
      <c r="W25" s="41">
        <f t="shared" si="11"/>
        <v>80030</v>
      </c>
      <c r="X25" s="41">
        <f t="shared" si="12"/>
        <v>545</v>
      </c>
      <c r="Y25" s="41">
        <f t="shared" si="13"/>
        <v>55006</v>
      </c>
    </row>
    <row r="26" s="4" customFormat="1" ht="19" customHeight="1" spans="1:25">
      <c r="A26" s="20">
        <v>22</v>
      </c>
      <c r="B26" s="20" t="s">
        <v>41</v>
      </c>
      <c r="C26" s="18">
        <v>166</v>
      </c>
      <c r="D26" s="19">
        <f t="shared" si="1"/>
        <v>43990</v>
      </c>
      <c r="E26" s="18">
        <v>33</v>
      </c>
      <c r="F26" s="19">
        <f t="shared" si="2"/>
        <v>8745</v>
      </c>
      <c r="G26" s="19">
        <v>1</v>
      </c>
      <c r="H26" s="19">
        <f t="shared" si="3"/>
        <v>265</v>
      </c>
      <c r="I26" s="18">
        <v>44</v>
      </c>
      <c r="J26" s="19">
        <f t="shared" si="4"/>
        <v>5060</v>
      </c>
      <c r="K26" s="18">
        <v>47</v>
      </c>
      <c r="L26" s="19">
        <f t="shared" si="5"/>
        <v>5593</v>
      </c>
      <c r="M26" s="18">
        <v>88</v>
      </c>
      <c r="N26" s="19">
        <f t="shared" si="6"/>
        <v>7480</v>
      </c>
      <c r="O26" s="27">
        <v>111</v>
      </c>
      <c r="P26" s="19">
        <f t="shared" si="7"/>
        <v>10989</v>
      </c>
      <c r="Q26" s="19">
        <f t="shared" si="8"/>
        <v>490</v>
      </c>
      <c r="R26" s="19">
        <f t="shared" si="9"/>
        <v>82122</v>
      </c>
      <c r="S26" s="19">
        <v>2915</v>
      </c>
      <c r="T26" s="19">
        <v>85</v>
      </c>
      <c r="U26" s="41">
        <f t="shared" si="0"/>
        <v>85122</v>
      </c>
      <c r="V26" s="41">
        <f t="shared" si="10"/>
        <v>200</v>
      </c>
      <c r="W26" s="41">
        <f t="shared" si="11"/>
        <v>55915</v>
      </c>
      <c r="X26" s="41">
        <f t="shared" si="12"/>
        <v>290</v>
      </c>
      <c r="Y26" s="41">
        <f t="shared" si="13"/>
        <v>29207</v>
      </c>
    </row>
    <row r="27" s="4" customFormat="1" ht="19" customHeight="1" spans="1:25">
      <c r="A27" s="17">
        <v>23</v>
      </c>
      <c r="B27" s="20" t="s">
        <v>42</v>
      </c>
      <c r="C27" s="18">
        <v>125</v>
      </c>
      <c r="D27" s="19">
        <f t="shared" si="1"/>
        <v>33125</v>
      </c>
      <c r="E27" s="18">
        <v>26</v>
      </c>
      <c r="F27" s="19">
        <f t="shared" si="2"/>
        <v>6890</v>
      </c>
      <c r="G27" s="19">
        <v>1</v>
      </c>
      <c r="H27" s="19">
        <f t="shared" si="3"/>
        <v>265</v>
      </c>
      <c r="I27" s="18">
        <v>43</v>
      </c>
      <c r="J27" s="19">
        <f t="shared" si="4"/>
        <v>4945</v>
      </c>
      <c r="K27" s="18">
        <v>38</v>
      </c>
      <c r="L27" s="19">
        <f t="shared" si="5"/>
        <v>4522</v>
      </c>
      <c r="M27" s="18">
        <v>67</v>
      </c>
      <c r="N27" s="19">
        <f t="shared" si="6"/>
        <v>5695</v>
      </c>
      <c r="O27" s="27">
        <v>73</v>
      </c>
      <c r="P27" s="19">
        <f t="shared" si="7"/>
        <v>7227</v>
      </c>
      <c r="Q27" s="19">
        <f t="shared" si="8"/>
        <v>373</v>
      </c>
      <c r="R27" s="19">
        <f t="shared" si="9"/>
        <v>62669</v>
      </c>
      <c r="S27" s="19">
        <v>1325</v>
      </c>
      <c r="T27" s="19">
        <v>207</v>
      </c>
      <c r="U27" s="41">
        <f t="shared" si="0"/>
        <v>64201</v>
      </c>
      <c r="V27" s="41">
        <f t="shared" si="10"/>
        <v>152</v>
      </c>
      <c r="W27" s="41">
        <f t="shared" si="11"/>
        <v>41605</v>
      </c>
      <c r="X27" s="41">
        <f t="shared" si="12"/>
        <v>221</v>
      </c>
      <c r="Y27" s="41">
        <f t="shared" si="13"/>
        <v>22596</v>
      </c>
    </row>
    <row r="28" s="4" customFormat="1" ht="19" customHeight="1" spans="1:25">
      <c r="A28" s="20">
        <v>24</v>
      </c>
      <c r="B28" s="20" t="s">
        <v>43</v>
      </c>
      <c r="C28" s="18">
        <v>92</v>
      </c>
      <c r="D28" s="19">
        <f t="shared" si="1"/>
        <v>24380</v>
      </c>
      <c r="E28" s="18">
        <v>36</v>
      </c>
      <c r="F28" s="19">
        <f t="shared" si="2"/>
        <v>9540</v>
      </c>
      <c r="G28" s="19">
        <v>0</v>
      </c>
      <c r="H28" s="19">
        <f t="shared" si="3"/>
        <v>0</v>
      </c>
      <c r="I28" s="18">
        <v>15</v>
      </c>
      <c r="J28" s="19">
        <f t="shared" si="4"/>
        <v>1725</v>
      </c>
      <c r="K28" s="18">
        <v>27</v>
      </c>
      <c r="L28" s="19">
        <f t="shared" si="5"/>
        <v>3213</v>
      </c>
      <c r="M28" s="18">
        <v>31</v>
      </c>
      <c r="N28" s="19">
        <f t="shared" si="6"/>
        <v>2635</v>
      </c>
      <c r="O28" s="27">
        <v>71</v>
      </c>
      <c r="P28" s="19">
        <f t="shared" si="7"/>
        <v>7029</v>
      </c>
      <c r="Q28" s="19">
        <f t="shared" si="8"/>
        <v>272</v>
      </c>
      <c r="R28" s="19">
        <f t="shared" si="9"/>
        <v>48522</v>
      </c>
      <c r="S28" s="19">
        <v>530</v>
      </c>
      <c r="T28" s="19">
        <v>0</v>
      </c>
      <c r="U28" s="41">
        <f t="shared" si="0"/>
        <v>49052</v>
      </c>
      <c r="V28" s="41">
        <f t="shared" si="10"/>
        <v>128</v>
      </c>
      <c r="W28" s="41">
        <f t="shared" si="11"/>
        <v>34450</v>
      </c>
      <c r="X28" s="41">
        <f t="shared" si="12"/>
        <v>144</v>
      </c>
      <c r="Y28" s="41">
        <f t="shared" si="13"/>
        <v>14602</v>
      </c>
    </row>
    <row r="29" s="4" customFormat="1" ht="19" customHeight="1" spans="1:25">
      <c r="A29" s="17">
        <v>25</v>
      </c>
      <c r="B29" s="22" t="s">
        <v>44</v>
      </c>
      <c r="C29" s="18">
        <v>17</v>
      </c>
      <c r="D29" s="19">
        <f t="shared" si="1"/>
        <v>4505</v>
      </c>
      <c r="E29" s="18">
        <v>0</v>
      </c>
      <c r="F29" s="19">
        <f t="shared" si="2"/>
        <v>0</v>
      </c>
      <c r="G29" s="19">
        <v>0</v>
      </c>
      <c r="H29" s="19">
        <f t="shared" si="3"/>
        <v>0</v>
      </c>
      <c r="I29" s="18">
        <v>5</v>
      </c>
      <c r="J29" s="19">
        <f t="shared" si="4"/>
        <v>575</v>
      </c>
      <c r="K29" s="18">
        <v>7</v>
      </c>
      <c r="L29" s="19">
        <f t="shared" si="5"/>
        <v>833</v>
      </c>
      <c r="M29" s="18">
        <v>10</v>
      </c>
      <c r="N29" s="19">
        <f t="shared" si="6"/>
        <v>850</v>
      </c>
      <c r="O29" s="27">
        <v>8</v>
      </c>
      <c r="P29" s="19">
        <f t="shared" si="7"/>
        <v>792</v>
      </c>
      <c r="Q29" s="19">
        <f t="shared" si="8"/>
        <v>47</v>
      </c>
      <c r="R29" s="19">
        <f t="shared" si="9"/>
        <v>7555</v>
      </c>
      <c r="S29" s="19">
        <v>0</v>
      </c>
      <c r="T29" s="19">
        <v>0</v>
      </c>
      <c r="U29" s="41">
        <f t="shared" si="0"/>
        <v>7555</v>
      </c>
      <c r="V29" s="41">
        <f t="shared" si="10"/>
        <v>17</v>
      </c>
      <c r="W29" s="41">
        <f t="shared" si="11"/>
        <v>4505</v>
      </c>
      <c r="X29" s="41">
        <f t="shared" si="12"/>
        <v>30</v>
      </c>
      <c r="Y29" s="41">
        <f t="shared" si="13"/>
        <v>3050</v>
      </c>
    </row>
    <row r="30" s="4" customFormat="1" ht="19" customHeight="1" spans="1:25">
      <c r="A30" s="20">
        <v>26</v>
      </c>
      <c r="B30" s="22" t="s">
        <v>45</v>
      </c>
      <c r="C30" s="18">
        <v>29</v>
      </c>
      <c r="D30" s="19">
        <f t="shared" si="1"/>
        <v>7685</v>
      </c>
      <c r="E30" s="18">
        <v>0</v>
      </c>
      <c r="F30" s="19">
        <f t="shared" si="2"/>
        <v>0</v>
      </c>
      <c r="G30" s="19">
        <v>0</v>
      </c>
      <c r="H30" s="19">
        <f t="shared" si="3"/>
        <v>0</v>
      </c>
      <c r="I30" s="18">
        <v>5</v>
      </c>
      <c r="J30" s="19">
        <f t="shared" si="4"/>
        <v>575</v>
      </c>
      <c r="K30" s="18">
        <v>8</v>
      </c>
      <c r="L30" s="19">
        <f t="shared" si="5"/>
        <v>952</v>
      </c>
      <c r="M30" s="18">
        <v>21</v>
      </c>
      <c r="N30" s="19">
        <f t="shared" si="6"/>
        <v>1785</v>
      </c>
      <c r="O30" s="27">
        <v>14</v>
      </c>
      <c r="P30" s="19">
        <f t="shared" si="7"/>
        <v>1386</v>
      </c>
      <c r="Q30" s="19">
        <f t="shared" si="8"/>
        <v>77</v>
      </c>
      <c r="R30" s="19">
        <f t="shared" si="9"/>
        <v>12383</v>
      </c>
      <c r="S30" s="19">
        <v>0</v>
      </c>
      <c r="T30" s="19">
        <v>0</v>
      </c>
      <c r="U30" s="41">
        <f t="shared" si="0"/>
        <v>12383</v>
      </c>
      <c r="V30" s="41">
        <f t="shared" si="10"/>
        <v>29</v>
      </c>
      <c r="W30" s="41">
        <f t="shared" si="11"/>
        <v>7685</v>
      </c>
      <c r="X30" s="41">
        <f t="shared" si="12"/>
        <v>48</v>
      </c>
      <c r="Y30" s="41">
        <f t="shared" si="13"/>
        <v>4698</v>
      </c>
    </row>
    <row r="31" s="4" customFormat="1" ht="19" customHeight="1" spans="1:26">
      <c r="A31" s="20" t="s">
        <v>46</v>
      </c>
      <c r="B31" s="20"/>
      <c r="C31" s="18">
        <f t="shared" ref="C31:P31" si="14">SUM(C5:C30)</f>
        <v>5260</v>
      </c>
      <c r="D31" s="18">
        <f t="shared" si="14"/>
        <v>1393900</v>
      </c>
      <c r="E31" s="18">
        <f t="shared" si="14"/>
        <v>2040</v>
      </c>
      <c r="F31" s="18">
        <f t="shared" si="14"/>
        <v>540600</v>
      </c>
      <c r="G31" s="18">
        <f t="shared" si="14"/>
        <v>14</v>
      </c>
      <c r="H31" s="18">
        <f t="shared" si="14"/>
        <v>3710</v>
      </c>
      <c r="I31" s="18">
        <f t="shared" si="14"/>
        <v>1658</v>
      </c>
      <c r="J31" s="18">
        <f t="shared" si="14"/>
        <v>190670</v>
      </c>
      <c r="K31" s="18">
        <f t="shared" si="14"/>
        <v>1598</v>
      </c>
      <c r="L31" s="18">
        <f t="shared" si="14"/>
        <v>190162</v>
      </c>
      <c r="M31" s="18">
        <f t="shared" si="14"/>
        <v>3498</v>
      </c>
      <c r="N31" s="18">
        <f t="shared" si="14"/>
        <v>297330</v>
      </c>
      <c r="O31" s="18">
        <f t="shared" si="14"/>
        <v>4390</v>
      </c>
      <c r="P31" s="18">
        <f t="shared" si="14"/>
        <v>434610</v>
      </c>
      <c r="Q31" s="18">
        <f t="shared" ref="Q31:Y31" si="15">SUM(Q5:Q30)</f>
        <v>18458</v>
      </c>
      <c r="R31" s="18">
        <f t="shared" si="15"/>
        <v>3050982</v>
      </c>
      <c r="S31" s="18">
        <f t="shared" si="15"/>
        <v>37630</v>
      </c>
      <c r="T31" s="18">
        <f t="shared" si="15"/>
        <v>10228</v>
      </c>
      <c r="U31" s="18">
        <f t="shared" si="15"/>
        <v>3098840</v>
      </c>
      <c r="V31" s="18">
        <f t="shared" si="15"/>
        <v>7314</v>
      </c>
      <c r="W31" s="18">
        <f t="shared" si="15"/>
        <v>1975840</v>
      </c>
      <c r="X31" s="18">
        <f t="shared" si="15"/>
        <v>11144</v>
      </c>
      <c r="Y31" s="18">
        <f t="shared" si="15"/>
        <v>1123000</v>
      </c>
      <c r="Z31" s="44"/>
    </row>
    <row r="32" s="5" customFormat="1" customHeight="1" spans="1: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8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</row>
    <row r="33" s="5" customFormat="1" customHeight="1" spans="3:22">
      <c r="C33" s="7"/>
      <c r="E33" s="7"/>
      <c r="I33" s="29"/>
      <c r="K33" s="29"/>
      <c r="M33" s="7"/>
      <c r="V33" s="8"/>
    </row>
    <row r="34" s="6" customFormat="1" customHeight="1" spans="3:25">
      <c r="C34" s="24"/>
      <c r="E34" s="24"/>
      <c r="I34" s="30"/>
      <c r="K34" s="30"/>
      <c r="M34" s="24"/>
      <c r="V34" s="42">
        <f>D31+F31+H31</f>
        <v>1938210</v>
      </c>
      <c r="W34" s="6">
        <f>J31+N31+P31</f>
        <v>922610</v>
      </c>
      <c r="X34" s="43">
        <f>V31+X31</f>
        <v>18458</v>
      </c>
      <c r="Y34" s="43">
        <f>W31+Y31</f>
        <v>3098840</v>
      </c>
    </row>
    <row r="35" s="5" customFormat="1" customHeight="1" spans="3:22">
      <c r="C35" s="7"/>
      <c r="E35" s="7"/>
      <c r="I35" s="29"/>
      <c r="K35" s="29"/>
      <c r="M35" s="7"/>
      <c r="V35" s="8"/>
    </row>
    <row r="36" s="5" customFormat="1" customHeight="1" spans="3:22">
      <c r="C36" s="7"/>
      <c r="E36" s="7"/>
      <c r="I36" s="29"/>
      <c r="K36" s="29"/>
      <c r="M36" s="7"/>
      <c r="V36" s="8"/>
    </row>
    <row r="37" s="5" customFormat="1" customHeight="1" spans="3:22">
      <c r="C37" s="7"/>
      <c r="E37" s="7"/>
      <c r="I37" s="29"/>
      <c r="K37" s="29"/>
      <c r="M37" s="7"/>
      <c r="V37" s="8"/>
    </row>
    <row r="38" s="5" customFormat="1" customHeight="1" spans="3:22">
      <c r="C38" s="7"/>
      <c r="E38" s="7"/>
      <c r="I38" s="29"/>
      <c r="K38" s="29"/>
      <c r="M38" s="7"/>
      <c r="V38" s="8"/>
    </row>
    <row r="39" s="5" customFormat="1" customHeight="1" spans="3:22">
      <c r="C39" s="7"/>
      <c r="E39" s="7"/>
      <c r="I39" s="29"/>
      <c r="K39" s="29"/>
      <c r="M39" s="7"/>
      <c r="V39" s="8"/>
    </row>
    <row r="40" s="5" customFormat="1" customHeight="1" spans="3:22">
      <c r="C40" s="7"/>
      <c r="E40" s="7"/>
      <c r="I40" s="29"/>
      <c r="K40" s="29"/>
      <c r="M40" s="7"/>
      <c r="V40" s="8"/>
    </row>
    <row r="41" s="5" customFormat="1" customHeight="1" spans="3:22">
      <c r="C41" s="7"/>
      <c r="E41" s="7"/>
      <c r="I41" s="29"/>
      <c r="K41" s="29"/>
      <c r="M41" s="7"/>
      <c r="V41" s="8"/>
    </row>
    <row r="42" s="5" customFormat="1" customHeight="1" spans="3:22">
      <c r="C42" s="7"/>
      <c r="E42" s="7"/>
      <c r="I42" s="29"/>
      <c r="K42" s="29"/>
      <c r="M42" s="7"/>
      <c r="V42" s="8"/>
    </row>
    <row r="43" s="5" customFormat="1" customHeight="1" spans="3:22">
      <c r="C43" s="7"/>
      <c r="E43" s="7"/>
      <c r="I43" s="29"/>
      <c r="K43" s="29"/>
      <c r="M43" s="7"/>
      <c r="V43" s="8"/>
    </row>
    <row r="44" s="5" customFormat="1" customHeight="1" spans="3:22">
      <c r="C44" s="7"/>
      <c r="E44" s="7"/>
      <c r="I44" s="29"/>
      <c r="K44" s="29"/>
      <c r="M44" s="7"/>
      <c r="V44" s="8"/>
    </row>
    <row r="45" s="5" customFormat="1" customHeight="1" spans="3:22">
      <c r="C45" s="7"/>
      <c r="E45" s="7"/>
      <c r="I45" s="29"/>
      <c r="K45" s="29"/>
      <c r="M45" s="7"/>
      <c r="V45" s="8"/>
    </row>
    <row r="46" s="5" customFormat="1" customHeight="1" spans="3:22">
      <c r="C46" s="7"/>
      <c r="E46" s="7"/>
      <c r="I46" s="29"/>
      <c r="K46" s="29"/>
      <c r="M46" s="7"/>
      <c r="V46" s="8"/>
    </row>
    <row r="47" s="5" customFormat="1" customHeight="1" spans="3:22">
      <c r="C47" s="7"/>
      <c r="E47" s="7"/>
      <c r="I47" s="29"/>
      <c r="K47" s="29"/>
      <c r="M47" s="7"/>
      <c r="V47" s="8"/>
    </row>
    <row r="48" s="5" customFormat="1" customHeight="1" spans="3:22">
      <c r="C48" s="7"/>
      <c r="E48" s="7"/>
      <c r="I48" s="29"/>
      <c r="K48" s="29"/>
      <c r="M48" s="7"/>
      <c r="V48" s="8"/>
    </row>
    <row r="49" s="5" customFormat="1" customHeight="1" spans="3:22">
      <c r="C49" s="7"/>
      <c r="E49" s="7"/>
      <c r="I49" s="29"/>
      <c r="K49" s="29"/>
      <c r="M49" s="7"/>
      <c r="V49" s="8"/>
    </row>
    <row r="50" s="5" customFormat="1" customHeight="1" spans="3:22">
      <c r="C50" s="7"/>
      <c r="E50" s="7"/>
      <c r="I50" s="29"/>
      <c r="K50" s="29"/>
      <c r="M50" s="7"/>
      <c r="V50" s="8"/>
    </row>
    <row r="51" s="5" customFormat="1" customHeight="1" spans="3:22">
      <c r="C51" s="7"/>
      <c r="E51" s="7"/>
      <c r="I51" s="29"/>
      <c r="K51" s="29"/>
      <c r="M51" s="7"/>
      <c r="V51" s="8"/>
    </row>
    <row r="52" s="5" customFormat="1" customHeight="1" spans="3:22">
      <c r="C52" s="7"/>
      <c r="E52" s="7"/>
      <c r="I52" s="29"/>
      <c r="K52" s="29"/>
      <c r="M52" s="7"/>
      <c r="V52" s="8"/>
    </row>
    <row r="53" s="5" customFormat="1" customHeight="1" spans="3:22">
      <c r="C53" s="7"/>
      <c r="E53" s="7"/>
      <c r="I53" s="29"/>
      <c r="K53" s="29"/>
      <c r="M53" s="7"/>
      <c r="V53" s="8"/>
    </row>
    <row r="54" s="5" customFormat="1" customHeight="1" spans="3:22">
      <c r="C54" s="7"/>
      <c r="E54" s="7"/>
      <c r="I54" s="29"/>
      <c r="K54" s="29"/>
      <c r="M54" s="7"/>
      <c r="V54" s="8"/>
    </row>
    <row r="55" s="5" customFormat="1" customHeight="1" spans="3:22">
      <c r="C55" s="7"/>
      <c r="E55" s="7"/>
      <c r="I55" s="29"/>
      <c r="K55" s="29"/>
      <c r="M55" s="7"/>
      <c r="V55" s="8"/>
    </row>
    <row r="56" s="5" customFormat="1" customHeight="1" spans="3:22">
      <c r="C56" s="7"/>
      <c r="E56" s="7"/>
      <c r="I56" s="31"/>
      <c r="K56" s="31"/>
      <c r="M56" s="7"/>
      <c r="V56" s="8"/>
    </row>
    <row r="57" s="5" customFormat="1" customHeight="1" spans="3:22">
      <c r="C57" s="7"/>
      <c r="E57" s="7"/>
      <c r="I57" s="31"/>
      <c r="K57" s="31"/>
      <c r="M57" s="7"/>
      <c r="V57" s="8"/>
    </row>
    <row r="58" s="5" customFormat="1" customHeight="1" spans="3:22">
      <c r="C58" s="7"/>
      <c r="E58" s="7"/>
      <c r="I58" s="31"/>
      <c r="K58" s="31"/>
      <c r="M58" s="7"/>
      <c r="V58" s="8"/>
    </row>
  </sheetData>
  <sortState ref="A5:Z30">
    <sortCondition ref="A5:A30"/>
  </sortState>
  <mergeCells count="20">
    <mergeCell ref="A1:Y1"/>
    <mergeCell ref="S2:U2"/>
    <mergeCell ref="V2:Y2"/>
    <mergeCell ref="C3:D3"/>
    <mergeCell ref="E3:F3"/>
    <mergeCell ref="G3:H3"/>
    <mergeCell ref="I3:J3"/>
    <mergeCell ref="K3:L3"/>
    <mergeCell ref="M3:N3"/>
    <mergeCell ref="O3:P3"/>
    <mergeCell ref="S3:T3"/>
    <mergeCell ref="V3:W3"/>
    <mergeCell ref="X3:Y3"/>
    <mergeCell ref="A31:B31"/>
    <mergeCell ref="A32:Y32"/>
    <mergeCell ref="A3:A4"/>
    <mergeCell ref="B3:B4"/>
    <mergeCell ref="Q3:Q4"/>
    <mergeCell ref="R3:R4"/>
    <mergeCell ref="U3:U4"/>
  </mergeCells>
  <printOptions horizontalCentered="1" verticalCentered="1"/>
  <pageMargins left="0" right="0" top="0" bottom="0" header="0.511805555555556" footer="0"/>
  <pageSetup paperSize="9" scale="89" fitToWidth="2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2006-09-13T11:21:00Z</dcterms:created>
  <cp:lastPrinted>2020-11-11T01:05:00Z</cp:lastPrinted>
  <dcterms:modified xsi:type="dcterms:W3CDTF">2022-01-17T02:29:00Z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F3829DB64DB14717840B44AC35D60C8E</vt:lpwstr>
  </property>
</Properties>
</file>