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527" tabRatio="806"/>
  </bookViews>
  <sheets>
    <sheet name="汇总表" sheetId="1" r:id="rId1"/>
    <sheet name="增减表" sheetId="2" r:id="rId2"/>
  </sheets>
  <definedNames>
    <definedName name="_xlnm.Print_Area" localSheetId="0">汇总表!$A$1:$Y$32</definedName>
    <definedName name="_xlnm.Print_Area" localSheetId="1">增减表!$A$34:$V$63</definedName>
  </definedNames>
  <calcPr calcId="144525"/>
</workbook>
</file>

<file path=xl/sharedStrings.xml><?xml version="1.0" encoding="utf-8"?>
<sst xmlns="http://schemas.openxmlformats.org/spreadsheetml/2006/main" count="84">
  <si>
    <t>2022年11月福清市困难残疾人生活补贴和重度残疾人护理补贴经费汇总表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</si>
  <si>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</si>
  <si>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</si>
  <si>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</si>
  <si>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</si>
  <si>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</si>
  <si>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</si>
  <si>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　　边缘户</t>
  </si>
  <si>
    <t>非困一级护理（115）</t>
  </si>
  <si>
    <t>困难一级护理（119）</t>
  </si>
  <si>
    <t>非困二级护理（85）</t>
  </si>
  <si>
    <t>困难二级护理（99）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</si>
  <si>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</si>
  <si>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</si>
  <si>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</si>
  <si>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</si>
  <si>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</si>
  <si>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</si>
  <si>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</si>
  <si>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</si>
  <si>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</si>
  <si>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</si>
  <si>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</si>
  <si>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</si>
  <si>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</si>
  <si>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</si>
  <si>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</si>
  <si>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</si>
  <si>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</si>
  <si>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</si>
  <si>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</si>
  <si>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</si>
  <si>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</si>
  <si>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</si>
  <si>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</si>
  <si>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</si>
  <si>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</si>
  <si>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</si>
  <si>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</si>
  <si>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</si>
  <si>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</si>
  <si>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</si>
  <si>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</si>
  <si>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</si>
  <si>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</si>
  <si>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</si>
  <si>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</si>
  <si>
    <t>全部复制粘“数值”格式，黄色区域已设置公式，可自动生成，不要改动。</t>
  </si>
  <si>
    <t>新增和删除人数统计表</t>
  </si>
  <si>
    <t>低保边缘户</t>
  </si>
  <si>
    <t>经费表新增</t>
  </si>
  <si>
    <t>经费表停发</t>
  </si>
  <si>
    <t>上月</t>
  </si>
  <si>
    <t>核减</t>
  </si>
  <si>
    <t>新增</t>
  </si>
  <si>
    <t>本月</t>
  </si>
  <si>
    <t>低保</t>
  </si>
  <si>
    <t>60周</t>
  </si>
  <si>
    <t>非困1级</t>
  </si>
  <si>
    <t>困1级</t>
  </si>
  <si>
    <t>非困2级</t>
  </si>
  <si>
    <t>困2级</t>
  </si>
  <si>
    <t>边缘</t>
  </si>
  <si>
    <t>新增补发</t>
  </si>
  <si>
    <t>2022年11月</t>
  </si>
  <si>
    <t>低保户补发</t>
  </si>
  <si>
    <t>老年人补发</t>
  </si>
  <si>
    <t>边缘户补发</t>
  </si>
  <si>
    <t>生活补发</t>
  </si>
  <si>
    <t>非困一级　补发</t>
  </si>
  <si>
    <t>困难一级　 补发</t>
  </si>
  <si>
    <t>非困二级　　补发</t>
  </si>
  <si>
    <t>困难二级　　　　补发</t>
  </si>
  <si>
    <t>护理补发</t>
  </si>
  <si>
    <t>补发汇总</t>
  </si>
  <si>
    <t>标准变更</t>
  </si>
  <si>
    <t>跨乡镇迁户口</t>
  </si>
  <si>
    <t>低保不补发（）人</t>
  </si>
  <si>
    <t>老年不补发（）人</t>
  </si>
  <si>
    <t>非困一级不补发（1）人</t>
  </si>
  <si>
    <t>困难一级不补发（42）人</t>
  </si>
  <si>
    <t>非困二级不补发（）人</t>
  </si>
  <si>
    <t>困难二级不补发（83）人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</si>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</sst>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-&quot;￥&quot;* #,##0.00_-;\-&quot;￥&quot;* #,##0.00_-;_-&quot;￥&quot;* &quot;-&quot;??_-;_-@_-"/>
  </numFmts>
  <fonts count="40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1" borderId="17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3" fillId="29" borderId="18" applyNumberFormat="0" applyAlignment="0" applyProtection="0">
      <alignment vertical="center"/>
    </xf>
    <xf numFmtId="0" fontId="32" fillId="29" borderId="15" applyNumberFormat="0" applyAlignment="0" applyProtection="0">
      <alignment vertical="center"/>
    </xf>
    <xf numFmtId="0" fontId="34" fillId="30" borderId="19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176" fontId="39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10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56" applyFont="1" applyFill="1" applyBorder="1" applyAlignment="1">
      <alignment horizontal="center" vertical="center"/>
    </xf>
    <xf numFmtId="0" fontId="2" fillId="0" borderId="3" xfId="56" applyFont="1" applyFill="1" applyBorder="1" applyAlignment="1">
      <alignment horizontal="center" vertical="center" wrapText="1"/>
    </xf>
    <xf numFmtId="0" fontId="2" fillId="0" borderId="4" xfId="56" applyFont="1" applyFill="1" applyBorder="1" applyAlignment="1">
      <alignment horizontal="center" vertical="center"/>
    </xf>
    <xf numFmtId="0" fontId="2" fillId="0" borderId="3" xfId="56" applyFont="1" applyFill="1" applyBorder="1" applyAlignment="1">
      <alignment horizontal="center" vertical="center"/>
    </xf>
    <xf numFmtId="0" fontId="4" fillId="3" borderId="3" xfId="56" applyNumberFormat="1" applyFont="1" applyFill="1" applyBorder="1" applyAlignment="1">
      <alignment horizontal="center"/>
    </xf>
    <xf numFmtId="0" fontId="2" fillId="2" borderId="3" xfId="56" applyFont="1" applyFill="1" applyBorder="1" applyAlignment="1">
      <alignment horizontal="center" vertical="center"/>
    </xf>
    <xf numFmtId="0" fontId="2" fillId="0" borderId="5" xfId="56" applyFont="1" applyFill="1" applyBorder="1" applyAlignment="1">
      <alignment horizontal="center" vertical="center"/>
    </xf>
    <xf numFmtId="0" fontId="1" fillId="2" borderId="3" xfId="56" applyFont="1" applyFill="1" applyBorder="1" applyAlignment="1">
      <alignment horizontal="center" vertical="center"/>
    </xf>
    <xf numFmtId="0" fontId="5" fillId="2" borderId="3" xfId="56" applyFont="1" applyFill="1" applyBorder="1" applyAlignment="1">
      <alignment horizontal="center"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2" xfId="56" applyFont="1" applyFill="1" applyBorder="1" applyAlignment="1">
      <alignment horizontal="center" vertical="center"/>
    </xf>
    <xf numFmtId="0" fontId="1" fillId="0" borderId="3" xfId="56" applyFont="1" applyFill="1" applyBorder="1" applyAlignment="1">
      <alignment horizontal="center" vertical="center"/>
    </xf>
    <xf numFmtId="0" fontId="2" fillId="0" borderId="6" xfId="56" applyFont="1" applyFill="1" applyBorder="1" applyAlignment="1">
      <alignment horizontal="center" vertical="center" wrapText="1"/>
    </xf>
    <xf numFmtId="0" fontId="2" fillId="0" borderId="7" xfId="56" applyFont="1" applyFill="1" applyBorder="1" applyAlignment="1">
      <alignment horizontal="center" vertical="center" wrapText="1"/>
    </xf>
    <xf numFmtId="0" fontId="2" fillId="0" borderId="5" xfId="56" applyFont="1" applyFill="1" applyBorder="1" applyAlignment="1">
      <alignment horizontal="center" vertical="center" wrapText="1"/>
    </xf>
    <xf numFmtId="0" fontId="4" fillId="0" borderId="3" xfId="56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3" fillId="0" borderId="3" xfId="56" applyFont="1" applyFill="1" applyBorder="1" applyAlignment="1">
      <alignment vertical="center" wrapText="1"/>
    </xf>
    <xf numFmtId="0" fontId="3" fillId="0" borderId="0" xfId="56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8" xfId="56" applyFont="1" applyFill="1" applyBorder="1" applyAlignment="1">
      <alignment horizontal="center" vertical="center" wrapText="1"/>
    </xf>
    <xf numFmtId="0" fontId="2" fillId="0" borderId="9" xfId="56" applyFont="1" applyFill="1" applyBorder="1" applyAlignment="1">
      <alignment horizontal="center" vertical="center" wrapText="1"/>
    </xf>
    <xf numFmtId="0" fontId="4" fillId="0" borderId="3" xfId="56" applyNumberFormat="1" applyFont="1" applyBorder="1" applyAlignment="1">
      <alignment horizontal="center"/>
    </xf>
    <xf numFmtId="5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0" xfId="56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56" applyFont="1" applyBorder="1" applyAlignment="1">
      <alignment vertical="center"/>
    </xf>
    <xf numFmtId="0" fontId="12" fillId="3" borderId="1" xfId="56" applyFont="1" applyFill="1" applyBorder="1" applyAlignment="1">
      <alignment vertical="center"/>
    </xf>
    <xf numFmtId="0" fontId="13" fillId="0" borderId="2" xfId="56" applyFont="1" applyBorder="1" applyAlignment="1">
      <alignment horizontal="center" vertical="center"/>
    </xf>
    <xf numFmtId="0" fontId="13" fillId="0" borderId="3" xfId="56" applyFont="1" applyBorder="1" applyAlignment="1">
      <alignment horizontal="center" vertical="center" wrapText="1"/>
    </xf>
    <xf numFmtId="0" fontId="13" fillId="0" borderId="4" xfId="56" applyFont="1" applyBorder="1" applyAlignment="1">
      <alignment horizontal="center" vertical="center"/>
    </xf>
    <xf numFmtId="0" fontId="13" fillId="3" borderId="3" xfId="56" applyFont="1" applyFill="1" applyBorder="1" applyAlignment="1">
      <alignment horizontal="center" vertical="center" wrapText="1"/>
    </xf>
    <xf numFmtId="0" fontId="13" fillId="0" borderId="3" xfId="56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/>
    </xf>
    <xf numFmtId="0" fontId="8" fillId="3" borderId="3" xfId="56" applyFont="1" applyFill="1" applyBorder="1" applyAlignment="1">
      <alignment horizontal="center"/>
    </xf>
    <xf numFmtId="0" fontId="8" fillId="0" borderId="3" xfId="56" applyFont="1" applyBorder="1" applyAlignment="1">
      <alignment horizontal="center"/>
    </xf>
    <xf numFmtId="0" fontId="8" fillId="0" borderId="3" xfId="56" applyFont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/>
    </xf>
    <xf numFmtId="0" fontId="8" fillId="0" borderId="5" xfId="56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3" fillId="0" borderId="6" xfId="56" applyFont="1" applyBorder="1" applyAlignment="1">
      <alignment horizontal="center" vertical="center" wrapText="1"/>
    </xf>
    <xf numFmtId="0" fontId="13" fillId="0" borderId="5" xfId="56" applyFont="1" applyBorder="1" applyAlignment="1">
      <alignment horizontal="center" vertical="center" wrapText="1"/>
    </xf>
    <xf numFmtId="0" fontId="8" fillId="0" borderId="3" xfId="56" applyNumberFormat="1" applyFont="1" applyBorder="1" applyAlignment="1">
      <alignment horizontal="center"/>
    </xf>
    <xf numFmtId="0" fontId="14" fillId="0" borderId="0" xfId="0" applyFont="1" applyFill="1" applyAlignment="1">
      <alignment horizontal="left" vertical="center"/>
    </xf>
    <xf numFmtId="0" fontId="15" fillId="3" borderId="0" xfId="56" applyFont="1" applyFill="1" applyBorder="1" applyAlignment="1">
      <alignment horizontal="center"/>
    </xf>
    <xf numFmtId="0" fontId="16" fillId="3" borderId="0" xfId="56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13" fillId="0" borderId="2" xfId="56" applyFont="1" applyBorder="1" applyAlignment="1">
      <alignment horizontal="center" vertical="center" wrapText="1"/>
    </xf>
    <xf numFmtId="0" fontId="13" fillId="0" borderId="2" xfId="56" applyFont="1" applyFill="1" applyBorder="1" applyAlignment="1">
      <alignment horizontal="center" vertical="center" wrapText="1"/>
    </xf>
    <xf numFmtId="0" fontId="13" fillId="0" borderId="6" xfId="56" applyFont="1" applyFill="1" applyBorder="1" applyAlignment="1">
      <alignment horizontal="center" vertical="center" wrapText="1"/>
    </xf>
    <xf numFmtId="0" fontId="13" fillId="0" borderId="7" xfId="56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3" fillId="0" borderId="3" xfId="56" applyFont="1" applyFill="1" applyBorder="1" applyAlignment="1">
      <alignment horizontal="center" vertical="center" wrapText="1"/>
    </xf>
    <xf numFmtId="0" fontId="13" fillId="0" borderId="4" xfId="56" applyFont="1" applyBorder="1" applyAlignment="1">
      <alignment horizontal="center" vertical="center" wrapText="1"/>
    </xf>
    <xf numFmtId="0" fontId="13" fillId="0" borderId="4" xfId="56" applyFont="1" applyFill="1" applyBorder="1" applyAlignment="1">
      <alignment horizontal="center" vertical="center" wrapText="1"/>
    </xf>
    <xf numFmtId="0" fontId="13" fillId="0" borderId="3" xfId="56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  <cellStyle name="常规 2_东阁华侨农场--惠民资金发放数据收集模板_东阁华侨农场--惠民资金发放数据收集模板_东阁华侨农场残疾人--惠民资金发放数据收集" xfId="58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58"/>
  <sheetViews>
    <sheetView tabSelected="1" workbookViewId="0">
      <selection activeCell="L12" sqref="L12"/>
    </sheetView>
  </sheetViews>
  <sheetFormatPr defaultColWidth="9" defaultRowHeight="21" customHeight="1"/>
  <cols>
    <col min="1" max="1" width="3.37962962962963" style="69" customWidth="1"/>
    <col min="2" max="2" width="8.12962962962963" style="69" customWidth="1"/>
    <col min="3" max="3" width="5" style="71" customWidth="1"/>
    <col min="4" max="4" width="8.37962962962963" style="69" customWidth="1"/>
    <col min="5" max="5" width="5.37962962962963" style="71" customWidth="1"/>
    <col min="6" max="6" width="7.5" style="69" customWidth="1"/>
    <col min="7" max="7" width="4.25" style="69" customWidth="1"/>
    <col min="8" max="8" width="5.5" style="69" customWidth="1"/>
    <col min="9" max="9" width="5.5" style="71" customWidth="1"/>
    <col min="10" max="10" width="7.5" style="69" customWidth="1"/>
    <col min="11" max="11" width="4.62962962962963" style="71" customWidth="1"/>
    <col min="12" max="12" width="7.5" style="69" customWidth="1"/>
    <col min="13" max="13" width="5.25" style="71" customWidth="1"/>
    <col min="14" max="14" width="7.5" style="69" customWidth="1"/>
    <col min="15" max="15" width="5.62962962962963" style="69" customWidth="1"/>
    <col min="16" max="16" width="7.87962962962963" style="69" customWidth="1"/>
    <col min="17" max="17" width="6" style="69" customWidth="1"/>
    <col min="18" max="18" width="8.25" style="69" customWidth="1"/>
    <col min="19" max="19" width="7.37962962962963" style="69" customWidth="1"/>
    <col min="20" max="20" width="6.37962962962963" style="69" customWidth="1"/>
    <col min="21" max="21" width="9" style="69" customWidth="1"/>
    <col min="22" max="22" width="6.75" style="72" customWidth="1"/>
    <col min="23" max="23" width="8.12962962962963" style="69" customWidth="1"/>
    <col min="24" max="24" width="5.87962962962963" style="69" customWidth="1"/>
    <col min="25" max="25" width="8.12962962962963" style="69" customWidth="1"/>
    <col min="26" max="16384" width="9" style="69"/>
  </cols>
  <sheetData>
    <row r="1" s="65" customFormat="1" customHeight="1" spans="1: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="66" customFormat="1" customHeight="1" spans="1:25">
      <c r="A2" s="74" t="s">
        <v>1</v>
      </c>
      <c r="B2" s="74"/>
      <c r="C2" s="75"/>
      <c r="D2" s="74"/>
      <c r="E2" s="75"/>
      <c r="F2" s="74"/>
      <c r="G2" s="74"/>
      <c r="H2" s="74"/>
      <c r="I2" s="75"/>
      <c r="J2" s="74"/>
      <c r="K2" s="75"/>
      <c r="L2" s="74"/>
      <c r="M2" s="75"/>
      <c r="N2" s="74"/>
      <c r="O2" s="74"/>
      <c r="P2" s="74"/>
      <c r="Q2" s="74"/>
      <c r="R2" s="74"/>
      <c r="S2" s="74"/>
      <c r="T2" s="74"/>
      <c r="U2" s="74"/>
      <c r="V2" s="74" t="s">
        <v>2</v>
      </c>
      <c r="W2" s="74"/>
      <c r="X2" s="74"/>
      <c r="Y2" s="74"/>
    </row>
    <row r="3" s="67" customFormat="1" ht="29" customHeight="1" spans="1:25">
      <c r="A3" s="76" t="s">
        <v>3</v>
      </c>
      <c r="B3" s="76" t="s">
        <v>4</v>
      </c>
      <c r="C3" s="77" t="s">
        <v>5</v>
      </c>
      <c r="D3" s="77"/>
      <c r="E3" s="77" t="s">
        <v>6</v>
      </c>
      <c r="F3" s="77"/>
      <c r="G3" s="77" t="s">
        <v>7</v>
      </c>
      <c r="H3" s="77"/>
      <c r="I3" s="89" t="s">
        <v>8</v>
      </c>
      <c r="J3" s="90"/>
      <c r="K3" s="89" t="s">
        <v>9</v>
      </c>
      <c r="L3" s="90"/>
      <c r="M3" s="89" t="s">
        <v>10</v>
      </c>
      <c r="N3" s="90"/>
      <c r="O3" s="89" t="s">
        <v>11</v>
      </c>
      <c r="P3" s="90"/>
      <c r="Q3" s="96" t="s">
        <v>12</v>
      </c>
      <c r="R3" s="97" t="s">
        <v>13</v>
      </c>
      <c r="S3" s="98" t="s">
        <v>14</v>
      </c>
      <c r="T3" s="99"/>
      <c r="U3" s="100" t="s">
        <v>15</v>
      </c>
      <c r="V3" s="101" t="s">
        <v>16</v>
      </c>
      <c r="W3" s="101"/>
      <c r="X3" s="101" t="s">
        <v>17</v>
      </c>
      <c r="Y3" s="101"/>
    </row>
    <row r="4" s="67" customFormat="1" ht="26" customHeight="1" spans="1:25">
      <c r="A4" s="78"/>
      <c r="B4" s="78"/>
      <c r="C4" s="79" t="s">
        <v>18</v>
      </c>
      <c r="D4" s="80" t="s">
        <v>19</v>
      </c>
      <c r="E4" s="79" t="s">
        <v>18</v>
      </c>
      <c r="F4" s="80" t="s">
        <v>19</v>
      </c>
      <c r="G4" s="77" t="s">
        <v>18</v>
      </c>
      <c r="H4" s="80" t="s">
        <v>19</v>
      </c>
      <c r="I4" s="79" t="s">
        <v>18</v>
      </c>
      <c r="J4" s="80" t="s">
        <v>19</v>
      </c>
      <c r="K4" s="79" t="s">
        <v>18</v>
      </c>
      <c r="L4" s="80" t="s">
        <v>19</v>
      </c>
      <c r="M4" s="79" t="s">
        <v>18</v>
      </c>
      <c r="N4" s="80" t="s">
        <v>19</v>
      </c>
      <c r="O4" s="79" t="s">
        <v>18</v>
      </c>
      <c r="P4" s="80" t="s">
        <v>19</v>
      </c>
      <c r="Q4" s="102"/>
      <c r="R4" s="103"/>
      <c r="S4" s="101" t="s">
        <v>16</v>
      </c>
      <c r="T4" s="104" t="s">
        <v>17</v>
      </c>
      <c r="U4" s="100"/>
      <c r="V4" s="79" t="s">
        <v>18</v>
      </c>
      <c r="W4" s="80" t="s">
        <v>19</v>
      </c>
      <c r="X4" s="79" t="s">
        <v>18</v>
      </c>
      <c r="Y4" s="80" t="s">
        <v>19</v>
      </c>
    </row>
    <row r="5" s="68" customFormat="1" ht="19" customHeight="1" spans="1:25">
      <c r="A5" s="81">
        <v>1</v>
      </c>
      <c r="B5" s="81" t="s">
        <v>20</v>
      </c>
      <c r="C5" s="82">
        <f>增减表!F5</f>
        <v>225</v>
      </c>
      <c r="D5" s="83">
        <f t="shared" ref="D5:D22" si="0">C5*285</f>
        <v>64125</v>
      </c>
      <c r="E5" s="82">
        <f>增减表!J5</f>
        <v>49</v>
      </c>
      <c r="F5" s="83">
        <f t="shared" ref="F5:F22" si="1">E5*285</f>
        <v>13965</v>
      </c>
      <c r="G5" s="83">
        <f>增减表!N5</f>
        <v>2</v>
      </c>
      <c r="H5" s="83">
        <f t="shared" ref="H5:H22" si="2">G5*285</f>
        <v>570</v>
      </c>
      <c r="I5" s="82">
        <f>增减表!R5</f>
        <v>81</v>
      </c>
      <c r="J5" s="83">
        <f t="shared" ref="J5:J30" si="3">I5*115</f>
        <v>9315</v>
      </c>
      <c r="K5" s="82">
        <f>增减表!V5</f>
        <v>80</v>
      </c>
      <c r="L5" s="83">
        <f t="shared" ref="L5:L30" si="4">K5*119</f>
        <v>9520</v>
      </c>
      <c r="M5" s="82">
        <f>增减表!Z5</f>
        <v>134</v>
      </c>
      <c r="N5" s="83">
        <f t="shared" ref="N5:N30" si="5">M5*85</f>
        <v>11390</v>
      </c>
      <c r="O5" s="91">
        <f>增减表!AD5</f>
        <v>165</v>
      </c>
      <c r="P5" s="83">
        <f t="shared" ref="P5:P30" si="6">O5*99</f>
        <v>16335</v>
      </c>
      <c r="Q5" s="83">
        <f t="shared" ref="Q5:Q30" si="7">C5+E5+G5+I5+K5+M5+O5</f>
        <v>736</v>
      </c>
      <c r="R5" s="83">
        <f t="shared" ref="R5:R30" si="8">D5+F5+H5+J5+L5+N5+P5</f>
        <v>125220</v>
      </c>
      <c r="S5" s="83">
        <f>增减表!J37</f>
        <v>1425</v>
      </c>
      <c r="T5" s="83">
        <f>增减表!T37</f>
        <v>170</v>
      </c>
      <c r="U5" s="105">
        <f t="shared" ref="U5:U30" si="9">R5+S5+T5</f>
        <v>126815</v>
      </c>
      <c r="V5" s="105">
        <f t="shared" ref="V5:V30" si="10">C5+E5+G5</f>
        <v>276</v>
      </c>
      <c r="W5" s="105">
        <f t="shared" ref="W5:W30" si="11">D5+F5+H5+S5</f>
        <v>80085</v>
      </c>
      <c r="X5" s="105">
        <f t="shared" ref="X5:X30" si="12">I5+K5+M5+O5</f>
        <v>460</v>
      </c>
      <c r="Y5" s="105">
        <f t="shared" ref="Y5:Y30" si="13">J5+L5+N5+P5+T5</f>
        <v>46730</v>
      </c>
    </row>
    <row r="6" s="68" customFormat="1" ht="19" customHeight="1" spans="1:25">
      <c r="A6" s="84">
        <v>2</v>
      </c>
      <c r="B6" s="84" t="s">
        <v>21</v>
      </c>
      <c r="C6" s="82">
        <f>增减表!F6</f>
        <v>340</v>
      </c>
      <c r="D6" s="83">
        <f t="shared" si="0"/>
        <v>96900</v>
      </c>
      <c r="E6" s="82">
        <f>增减表!J6</f>
        <v>87</v>
      </c>
      <c r="F6" s="83">
        <f t="shared" si="1"/>
        <v>24795</v>
      </c>
      <c r="G6" s="83">
        <f>增减表!N6</f>
        <v>2</v>
      </c>
      <c r="H6" s="83">
        <f t="shared" si="2"/>
        <v>570</v>
      </c>
      <c r="I6" s="82">
        <f>增减表!R6</f>
        <v>40</v>
      </c>
      <c r="J6" s="83">
        <f t="shared" si="3"/>
        <v>4600</v>
      </c>
      <c r="K6" s="82">
        <f>增减表!V6</f>
        <v>116</v>
      </c>
      <c r="L6" s="83">
        <f t="shared" si="4"/>
        <v>13804</v>
      </c>
      <c r="M6" s="82">
        <f>增减表!Z6</f>
        <v>86</v>
      </c>
      <c r="N6" s="83">
        <f t="shared" si="5"/>
        <v>7310</v>
      </c>
      <c r="O6" s="91">
        <f>增减表!AD6</f>
        <v>242</v>
      </c>
      <c r="P6" s="83">
        <f t="shared" si="6"/>
        <v>23958</v>
      </c>
      <c r="Q6" s="83">
        <f t="shared" si="7"/>
        <v>913</v>
      </c>
      <c r="R6" s="83">
        <f t="shared" si="8"/>
        <v>171937</v>
      </c>
      <c r="S6" s="83">
        <f>增减表!J38</f>
        <v>4275</v>
      </c>
      <c r="T6" s="83">
        <f>增减表!T38</f>
        <v>115</v>
      </c>
      <c r="U6" s="105">
        <f t="shared" si="9"/>
        <v>176327</v>
      </c>
      <c r="V6" s="105">
        <f t="shared" si="10"/>
        <v>429</v>
      </c>
      <c r="W6" s="105">
        <f t="shared" si="11"/>
        <v>126540</v>
      </c>
      <c r="X6" s="105">
        <f t="shared" si="12"/>
        <v>484</v>
      </c>
      <c r="Y6" s="105">
        <f t="shared" si="13"/>
        <v>49787</v>
      </c>
    </row>
    <row r="7" s="68" customFormat="1" ht="19" customHeight="1" spans="1:25">
      <c r="A7" s="81">
        <v>3</v>
      </c>
      <c r="B7" s="84" t="s">
        <v>22</v>
      </c>
      <c r="C7" s="82">
        <f>增减表!F7</f>
        <v>158</v>
      </c>
      <c r="D7" s="83">
        <f t="shared" si="0"/>
        <v>45030</v>
      </c>
      <c r="E7" s="82">
        <f>增减表!J7</f>
        <v>78</v>
      </c>
      <c r="F7" s="83">
        <f t="shared" si="1"/>
        <v>22230</v>
      </c>
      <c r="G7" s="83">
        <f>增减表!N7</f>
        <v>1</v>
      </c>
      <c r="H7" s="83">
        <f t="shared" si="2"/>
        <v>285</v>
      </c>
      <c r="I7" s="82">
        <f>增减表!R7</f>
        <v>37</v>
      </c>
      <c r="J7" s="83">
        <f t="shared" si="3"/>
        <v>4255</v>
      </c>
      <c r="K7" s="82">
        <f>增减表!V7</f>
        <v>48</v>
      </c>
      <c r="L7" s="83">
        <f t="shared" si="4"/>
        <v>5712</v>
      </c>
      <c r="M7" s="82">
        <f>增减表!Z7</f>
        <v>59</v>
      </c>
      <c r="N7" s="83">
        <f t="shared" si="5"/>
        <v>5015</v>
      </c>
      <c r="O7" s="91">
        <f>增减表!AD7</f>
        <v>154</v>
      </c>
      <c r="P7" s="83">
        <f t="shared" si="6"/>
        <v>15246</v>
      </c>
      <c r="Q7" s="83">
        <f t="shared" si="7"/>
        <v>535</v>
      </c>
      <c r="R7" s="83">
        <f t="shared" si="8"/>
        <v>97773</v>
      </c>
      <c r="S7" s="83">
        <f>增减表!J39</f>
        <v>570</v>
      </c>
      <c r="T7" s="83">
        <f>增减表!T39</f>
        <v>299</v>
      </c>
      <c r="U7" s="105">
        <f t="shared" si="9"/>
        <v>98642</v>
      </c>
      <c r="V7" s="105">
        <f t="shared" si="10"/>
        <v>237</v>
      </c>
      <c r="W7" s="105">
        <f t="shared" si="11"/>
        <v>68115</v>
      </c>
      <c r="X7" s="105">
        <f t="shared" si="12"/>
        <v>298</v>
      </c>
      <c r="Y7" s="105">
        <f t="shared" si="13"/>
        <v>30527</v>
      </c>
    </row>
    <row r="8" s="68" customFormat="1" ht="19" customHeight="1" spans="1:25">
      <c r="A8" s="84">
        <v>4</v>
      </c>
      <c r="B8" s="84" t="s">
        <v>23</v>
      </c>
      <c r="C8" s="82">
        <f>增减表!F8</f>
        <v>144</v>
      </c>
      <c r="D8" s="83">
        <f t="shared" si="0"/>
        <v>41040</v>
      </c>
      <c r="E8" s="82">
        <f>增减表!J8</f>
        <v>50</v>
      </c>
      <c r="F8" s="83">
        <f t="shared" si="1"/>
        <v>14250</v>
      </c>
      <c r="G8" s="83">
        <f>增减表!N8</f>
        <v>0</v>
      </c>
      <c r="H8" s="83">
        <f t="shared" si="2"/>
        <v>0</v>
      </c>
      <c r="I8" s="82">
        <f>增减表!R8</f>
        <v>56</v>
      </c>
      <c r="J8" s="83">
        <f t="shared" si="3"/>
        <v>6440</v>
      </c>
      <c r="K8" s="82">
        <f>增减表!V8</f>
        <v>44</v>
      </c>
      <c r="L8" s="83">
        <f t="shared" si="4"/>
        <v>5236</v>
      </c>
      <c r="M8" s="82">
        <f>增减表!Z8</f>
        <v>115</v>
      </c>
      <c r="N8" s="83">
        <f t="shared" si="5"/>
        <v>9775</v>
      </c>
      <c r="O8" s="91">
        <f>增减表!AD8</f>
        <v>114</v>
      </c>
      <c r="P8" s="83">
        <f t="shared" si="6"/>
        <v>11286</v>
      </c>
      <c r="Q8" s="83">
        <f t="shared" si="7"/>
        <v>523</v>
      </c>
      <c r="R8" s="83">
        <f t="shared" si="8"/>
        <v>88027</v>
      </c>
      <c r="S8" s="83">
        <f>增减表!J40</f>
        <v>1140</v>
      </c>
      <c r="T8" s="83">
        <f>增减表!T40</f>
        <v>200</v>
      </c>
      <c r="U8" s="105">
        <f t="shared" si="9"/>
        <v>89367</v>
      </c>
      <c r="V8" s="105">
        <f t="shared" si="10"/>
        <v>194</v>
      </c>
      <c r="W8" s="105">
        <f t="shared" si="11"/>
        <v>56430</v>
      </c>
      <c r="X8" s="105">
        <f t="shared" si="12"/>
        <v>329</v>
      </c>
      <c r="Y8" s="105">
        <f t="shared" si="13"/>
        <v>32937</v>
      </c>
    </row>
    <row r="9" s="68" customFormat="1" ht="19" customHeight="1" spans="1:25">
      <c r="A9" s="81">
        <v>5</v>
      </c>
      <c r="B9" s="84" t="s">
        <v>24</v>
      </c>
      <c r="C9" s="82">
        <f>增减表!F9</f>
        <v>220</v>
      </c>
      <c r="D9" s="83">
        <f t="shared" si="0"/>
        <v>62700</v>
      </c>
      <c r="E9" s="82">
        <f>增减表!J9</f>
        <v>36</v>
      </c>
      <c r="F9" s="83">
        <f t="shared" si="1"/>
        <v>10260</v>
      </c>
      <c r="G9" s="83">
        <f>增减表!N9</f>
        <v>3</v>
      </c>
      <c r="H9" s="83">
        <f t="shared" si="2"/>
        <v>855</v>
      </c>
      <c r="I9" s="82">
        <f>增减表!R9</f>
        <v>55</v>
      </c>
      <c r="J9" s="83">
        <f t="shared" si="3"/>
        <v>6325</v>
      </c>
      <c r="K9" s="82">
        <f>增减表!V9</f>
        <v>37</v>
      </c>
      <c r="L9" s="83">
        <f t="shared" si="4"/>
        <v>4403</v>
      </c>
      <c r="M9" s="82">
        <f>增减表!Z9</f>
        <v>113</v>
      </c>
      <c r="N9" s="83">
        <f t="shared" si="5"/>
        <v>9605</v>
      </c>
      <c r="O9" s="91">
        <f>增减表!AD9</f>
        <v>137</v>
      </c>
      <c r="P9" s="83">
        <f t="shared" si="6"/>
        <v>13563</v>
      </c>
      <c r="Q9" s="83">
        <f t="shared" si="7"/>
        <v>601</v>
      </c>
      <c r="R9" s="83">
        <f t="shared" si="8"/>
        <v>107711</v>
      </c>
      <c r="S9" s="83">
        <f>增减表!J41</f>
        <v>1995</v>
      </c>
      <c r="T9" s="83">
        <f>增减表!T41</f>
        <v>200</v>
      </c>
      <c r="U9" s="105">
        <f t="shared" si="9"/>
        <v>109906</v>
      </c>
      <c r="V9" s="105">
        <f t="shared" si="10"/>
        <v>259</v>
      </c>
      <c r="W9" s="105">
        <f t="shared" si="11"/>
        <v>75810</v>
      </c>
      <c r="X9" s="105">
        <f t="shared" si="12"/>
        <v>342</v>
      </c>
      <c r="Y9" s="105">
        <f t="shared" si="13"/>
        <v>34096</v>
      </c>
    </row>
    <row r="10" s="68" customFormat="1" ht="19" customHeight="1" spans="1:25">
      <c r="A10" s="84">
        <v>6</v>
      </c>
      <c r="B10" s="84" t="s">
        <v>25</v>
      </c>
      <c r="C10" s="82">
        <f>增减表!F10</f>
        <v>167</v>
      </c>
      <c r="D10" s="83">
        <f t="shared" si="0"/>
        <v>47595</v>
      </c>
      <c r="E10" s="82">
        <f>增减表!J10</f>
        <v>44</v>
      </c>
      <c r="F10" s="83">
        <f t="shared" si="1"/>
        <v>12540</v>
      </c>
      <c r="G10" s="83">
        <f>增减表!N10</f>
        <v>0</v>
      </c>
      <c r="H10" s="83">
        <f t="shared" si="2"/>
        <v>0</v>
      </c>
      <c r="I10" s="82">
        <f>增减表!R10</f>
        <v>33</v>
      </c>
      <c r="J10" s="83">
        <f t="shared" si="3"/>
        <v>3795</v>
      </c>
      <c r="K10" s="82">
        <f>增减表!V10</f>
        <v>61</v>
      </c>
      <c r="L10" s="83">
        <f t="shared" si="4"/>
        <v>7259</v>
      </c>
      <c r="M10" s="82">
        <f>增减表!Z10</f>
        <v>80</v>
      </c>
      <c r="N10" s="83">
        <f t="shared" si="5"/>
        <v>6800</v>
      </c>
      <c r="O10" s="91">
        <f>增减表!AD10</f>
        <v>105</v>
      </c>
      <c r="P10" s="83">
        <f t="shared" si="6"/>
        <v>10395</v>
      </c>
      <c r="Q10" s="83">
        <f t="shared" si="7"/>
        <v>490</v>
      </c>
      <c r="R10" s="83">
        <f t="shared" si="8"/>
        <v>88384</v>
      </c>
      <c r="S10" s="83">
        <f>增减表!J42</f>
        <v>0</v>
      </c>
      <c r="T10" s="83">
        <f>增减表!T42</f>
        <v>0</v>
      </c>
      <c r="U10" s="105">
        <f t="shared" si="9"/>
        <v>88384</v>
      </c>
      <c r="V10" s="105">
        <f t="shared" si="10"/>
        <v>211</v>
      </c>
      <c r="W10" s="105">
        <f t="shared" si="11"/>
        <v>60135</v>
      </c>
      <c r="X10" s="105">
        <f t="shared" si="12"/>
        <v>279</v>
      </c>
      <c r="Y10" s="105">
        <f t="shared" si="13"/>
        <v>28249</v>
      </c>
    </row>
    <row r="11" s="68" customFormat="1" ht="19" customHeight="1" spans="1:25">
      <c r="A11" s="81">
        <v>7</v>
      </c>
      <c r="B11" s="84" t="s">
        <v>26</v>
      </c>
      <c r="C11" s="82">
        <f>增减表!F11</f>
        <v>81</v>
      </c>
      <c r="D11" s="83">
        <f t="shared" si="0"/>
        <v>23085</v>
      </c>
      <c r="E11" s="82">
        <f>增减表!J11</f>
        <v>21</v>
      </c>
      <c r="F11" s="83">
        <f t="shared" si="1"/>
        <v>5985</v>
      </c>
      <c r="G11" s="83">
        <f>增减表!N11</f>
        <v>0</v>
      </c>
      <c r="H11" s="83">
        <f t="shared" si="2"/>
        <v>0</v>
      </c>
      <c r="I11" s="82">
        <f>增减表!R11</f>
        <v>17</v>
      </c>
      <c r="J11" s="83">
        <f t="shared" si="3"/>
        <v>1955</v>
      </c>
      <c r="K11" s="82">
        <f>增减表!V11</f>
        <v>29</v>
      </c>
      <c r="L11" s="83">
        <f t="shared" si="4"/>
        <v>3451</v>
      </c>
      <c r="M11" s="82">
        <f>增减表!Z11</f>
        <v>32</v>
      </c>
      <c r="N11" s="83">
        <f t="shared" si="5"/>
        <v>2720</v>
      </c>
      <c r="O11" s="91">
        <f>增减表!AD11</f>
        <v>43</v>
      </c>
      <c r="P11" s="83">
        <f t="shared" si="6"/>
        <v>4257</v>
      </c>
      <c r="Q11" s="83">
        <f t="shared" si="7"/>
        <v>223</v>
      </c>
      <c r="R11" s="83">
        <f t="shared" si="8"/>
        <v>41453</v>
      </c>
      <c r="S11" s="83">
        <f>增减表!J43</f>
        <v>2850</v>
      </c>
      <c r="T11" s="83">
        <f>增减表!T43</f>
        <v>85</v>
      </c>
      <c r="U11" s="105">
        <f t="shared" si="9"/>
        <v>44388</v>
      </c>
      <c r="V11" s="105">
        <f t="shared" si="10"/>
        <v>102</v>
      </c>
      <c r="W11" s="105">
        <f t="shared" si="11"/>
        <v>31920</v>
      </c>
      <c r="X11" s="105">
        <f t="shared" si="12"/>
        <v>121</v>
      </c>
      <c r="Y11" s="105">
        <f t="shared" si="13"/>
        <v>12468</v>
      </c>
    </row>
    <row r="12" s="68" customFormat="1" ht="19" customHeight="1" spans="1:25">
      <c r="A12" s="84">
        <v>8</v>
      </c>
      <c r="B12" s="84" t="s">
        <v>27</v>
      </c>
      <c r="C12" s="82">
        <f>增减表!F12</f>
        <v>444</v>
      </c>
      <c r="D12" s="83">
        <f t="shared" si="0"/>
        <v>126540</v>
      </c>
      <c r="E12" s="82">
        <f>增减表!J12</f>
        <v>98</v>
      </c>
      <c r="F12" s="83">
        <f t="shared" si="1"/>
        <v>27930</v>
      </c>
      <c r="G12" s="83">
        <f>增减表!N12</f>
        <v>0</v>
      </c>
      <c r="H12" s="83">
        <f t="shared" si="2"/>
        <v>0</v>
      </c>
      <c r="I12" s="82">
        <f>增减表!R12</f>
        <v>62</v>
      </c>
      <c r="J12" s="83">
        <f t="shared" si="3"/>
        <v>7130</v>
      </c>
      <c r="K12" s="82">
        <f>增减表!V12</f>
        <v>119</v>
      </c>
      <c r="L12" s="83">
        <f t="shared" si="4"/>
        <v>14161</v>
      </c>
      <c r="M12" s="82">
        <f>增减表!Z12</f>
        <v>161</v>
      </c>
      <c r="N12" s="83">
        <f t="shared" si="5"/>
        <v>13685</v>
      </c>
      <c r="O12" s="91">
        <f>增减表!AD12</f>
        <v>300</v>
      </c>
      <c r="P12" s="83">
        <f t="shared" si="6"/>
        <v>29700</v>
      </c>
      <c r="Q12" s="83">
        <f t="shared" si="7"/>
        <v>1184</v>
      </c>
      <c r="R12" s="83">
        <f t="shared" si="8"/>
        <v>219146</v>
      </c>
      <c r="S12" s="83">
        <f>增减表!J44</f>
        <v>3705</v>
      </c>
      <c r="T12" s="83">
        <f>增减表!T44</f>
        <v>974</v>
      </c>
      <c r="U12" s="105">
        <f t="shared" si="9"/>
        <v>223825</v>
      </c>
      <c r="V12" s="105">
        <f t="shared" si="10"/>
        <v>542</v>
      </c>
      <c r="W12" s="105">
        <f t="shared" si="11"/>
        <v>158175</v>
      </c>
      <c r="X12" s="105">
        <f t="shared" si="12"/>
        <v>642</v>
      </c>
      <c r="Y12" s="105">
        <f t="shared" si="13"/>
        <v>65650</v>
      </c>
    </row>
    <row r="13" s="68" customFormat="1" ht="19" customHeight="1" spans="1:25">
      <c r="A13" s="81">
        <v>9</v>
      </c>
      <c r="B13" s="84" t="s">
        <v>28</v>
      </c>
      <c r="C13" s="82">
        <f>增减表!F13</f>
        <v>331</v>
      </c>
      <c r="D13" s="83">
        <f t="shared" si="0"/>
        <v>94335</v>
      </c>
      <c r="E13" s="82">
        <f>增减表!J13</f>
        <v>165</v>
      </c>
      <c r="F13" s="83">
        <f t="shared" si="1"/>
        <v>47025</v>
      </c>
      <c r="G13" s="83">
        <f>增减表!N13</f>
        <v>0</v>
      </c>
      <c r="H13" s="83">
        <f t="shared" si="2"/>
        <v>0</v>
      </c>
      <c r="I13" s="82">
        <f>增减表!R13</f>
        <v>57</v>
      </c>
      <c r="J13" s="83">
        <f t="shared" si="3"/>
        <v>6555</v>
      </c>
      <c r="K13" s="82">
        <f>增减表!V13</f>
        <v>137</v>
      </c>
      <c r="L13" s="83">
        <f t="shared" si="4"/>
        <v>16303</v>
      </c>
      <c r="M13" s="82">
        <f>增减表!Z13</f>
        <v>130</v>
      </c>
      <c r="N13" s="83">
        <f t="shared" si="5"/>
        <v>11050</v>
      </c>
      <c r="O13" s="91">
        <f>增减表!AD13</f>
        <v>288</v>
      </c>
      <c r="P13" s="83">
        <f t="shared" si="6"/>
        <v>28512</v>
      </c>
      <c r="Q13" s="83">
        <f t="shared" si="7"/>
        <v>1108</v>
      </c>
      <c r="R13" s="83">
        <f t="shared" si="8"/>
        <v>203780</v>
      </c>
      <c r="S13" s="83">
        <f>增减表!J45</f>
        <v>3420</v>
      </c>
      <c r="T13" s="83">
        <f>增减表!T45</f>
        <v>582</v>
      </c>
      <c r="U13" s="105">
        <f t="shared" si="9"/>
        <v>207782</v>
      </c>
      <c r="V13" s="105">
        <f t="shared" si="10"/>
        <v>496</v>
      </c>
      <c r="W13" s="105">
        <f t="shared" si="11"/>
        <v>144780</v>
      </c>
      <c r="X13" s="105">
        <f t="shared" si="12"/>
        <v>612</v>
      </c>
      <c r="Y13" s="105">
        <f t="shared" si="13"/>
        <v>63002</v>
      </c>
    </row>
    <row r="14" s="68" customFormat="1" ht="19" customHeight="1" spans="1:25">
      <c r="A14" s="84">
        <v>10</v>
      </c>
      <c r="B14" s="84" t="s">
        <v>29</v>
      </c>
      <c r="C14" s="82">
        <f>增减表!F14</f>
        <v>40</v>
      </c>
      <c r="D14" s="83">
        <f t="shared" si="0"/>
        <v>11400</v>
      </c>
      <c r="E14" s="82">
        <f>增减表!J14</f>
        <v>3</v>
      </c>
      <c r="F14" s="83">
        <f t="shared" si="1"/>
        <v>855</v>
      </c>
      <c r="G14" s="83">
        <f>增减表!N14</f>
        <v>0</v>
      </c>
      <c r="H14" s="83">
        <f t="shared" si="2"/>
        <v>0</v>
      </c>
      <c r="I14" s="82">
        <f>增减表!R14</f>
        <v>8</v>
      </c>
      <c r="J14" s="83">
        <f t="shared" si="3"/>
        <v>920</v>
      </c>
      <c r="K14" s="82">
        <f>增减表!V14</f>
        <v>7</v>
      </c>
      <c r="L14" s="83">
        <f t="shared" si="4"/>
        <v>833</v>
      </c>
      <c r="M14" s="82">
        <f>增减表!Z14</f>
        <v>26</v>
      </c>
      <c r="N14" s="83">
        <f t="shared" si="5"/>
        <v>2210</v>
      </c>
      <c r="O14" s="91">
        <f>增减表!AD14</f>
        <v>22</v>
      </c>
      <c r="P14" s="83">
        <f t="shared" si="6"/>
        <v>2178</v>
      </c>
      <c r="Q14" s="83">
        <f t="shared" si="7"/>
        <v>106</v>
      </c>
      <c r="R14" s="83">
        <f t="shared" si="8"/>
        <v>18396</v>
      </c>
      <c r="S14" s="83">
        <f>增减表!J46</f>
        <v>0</v>
      </c>
      <c r="T14" s="83">
        <f>增减表!T46</f>
        <v>0</v>
      </c>
      <c r="U14" s="105">
        <f t="shared" si="9"/>
        <v>18396</v>
      </c>
      <c r="V14" s="105">
        <f t="shared" si="10"/>
        <v>43</v>
      </c>
      <c r="W14" s="105">
        <f t="shared" si="11"/>
        <v>12255</v>
      </c>
      <c r="X14" s="105">
        <f t="shared" si="12"/>
        <v>63</v>
      </c>
      <c r="Y14" s="105">
        <f t="shared" si="13"/>
        <v>6141</v>
      </c>
    </row>
    <row r="15" s="68" customFormat="1" ht="19" customHeight="1" spans="1:25">
      <c r="A15" s="81">
        <v>11</v>
      </c>
      <c r="B15" s="84" t="s">
        <v>30</v>
      </c>
      <c r="C15" s="82">
        <f>增减表!F15</f>
        <v>644</v>
      </c>
      <c r="D15" s="83">
        <f t="shared" si="0"/>
        <v>183540</v>
      </c>
      <c r="E15" s="82">
        <f>增减表!J15</f>
        <v>149</v>
      </c>
      <c r="F15" s="83">
        <f t="shared" si="1"/>
        <v>42465</v>
      </c>
      <c r="G15" s="83">
        <f>增减表!N15</f>
        <v>0</v>
      </c>
      <c r="H15" s="83">
        <f t="shared" si="2"/>
        <v>0</v>
      </c>
      <c r="I15" s="82">
        <f>增减表!R15</f>
        <v>146</v>
      </c>
      <c r="J15" s="83">
        <f t="shared" si="3"/>
        <v>16790</v>
      </c>
      <c r="K15" s="82">
        <f>增减表!V15</f>
        <v>165</v>
      </c>
      <c r="L15" s="83">
        <f t="shared" si="4"/>
        <v>19635</v>
      </c>
      <c r="M15" s="82">
        <f>增减表!Z15</f>
        <v>277</v>
      </c>
      <c r="N15" s="83">
        <f t="shared" si="5"/>
        <v>23545</v>
      </c>
      <c r="O15" s="91">
        <f>增减表!AD15</f>
        <v>478</v>
      </c>
      <c r="P15" s="83">
        <f t="shared" si="6"/>
        <v>47322</v>
      </c>
      <c r="Q15" s="83">
        <f t="shared" si="7"/>
        <v>1859</v>
      </c>
      <c r="R15" s="83">
        <f t="shared" si="8"/>
        <v>333297</v>
      </c>
      <c r="S15" s="83">
        <f>增减表!J47</f>
        <v>5415</v>
      </c>
      <c r="T15" s="83">
        <f>增减表!T47</f>
        <v>384</v>
      </c>
      <c r="U15" s="105">
        <f t="shared" si="9"/>
        <v>339096</v>
      </c>
      <c r="V15" s="105">
        <f t="shared" si="10"/>
        <v>793</v>
      </c>
      <c r="W15" s="105">
        <f t="shared" si="11"/>
        <v>231420</v>
      </c>
      <c r="X15" s="105">
        <f t="shared" si="12"/>
        <v>1066</v>
      </c>
      <c r="Y15" s="105">
        <f t="shared" si="13"/>
        <v>107676</v>
      </c>
    </row>
    <row r="16" s="68" customFormat="1" ht="19" customHeight="1" spans="1:25">
      <c r="A16" s="84">
        <v>12</v>
      </c>
      <c r="B16" s="84" t="s">
        <v>31</v>
      </c>
      <c r="C16" s="82">
        <f>增减表!F16</f>
        <v>453</v>
      </c>
      <c r="D16" s="83">
        <f t="shared" si="0"/>
        <v>129105</v>
      </c>
      <c r="E16" s="82">
        <f>增减表!J16</f>
        <v>52</v>
      </c>
      <c r="F16" s="83">
        <f t="shared" si="1"/>
        <v>14820</v>
      </c>
      <c r="G16" s="83">
        <f>增减表!N16</f>
        <v>0</v>
      </c>
      <c r="H16" s="83">
        <f t="shared" si="2"/>
        <v>0</v>
      </c>
      <c r="I16" s="82">
        <f>增减表!R16</f>
        <v>127</v>
      </c>
      <c r="J16" s="83">
        <f t="shared" si="3"/>
        <v>14605</v>
      </c>
      <c r="K16" s="82">
        <f>增减表!V16</f>
        <v>95</v>
      </c>
      <c r="L16" s="83">
        <f t="shared" si="4"/>
        <v>11305</v>
      </c>
      <c r="M16" s="82">
        <f>增减表!Z16</f>
        <v>281</v>
      </c>
      <c r="N16" s="83">
        <f t="shared" si="5"/>
        <v>23885</v>
      </c>
      <c r="O16" s="91">
        <f>增减表!AD16</f>
        <v>310</v>
      </c>
      <c r="P16" s="83">
        <f t="shared" si="6"/>
        <v>30690</v>
      </c>
      <c r="Q16" s="83">
        <f t="shared" si="7"/>
        <v>1318</v>
      </c>
      <c r="R16" s="83">
        <f t="shared" si="8"/>
        <v>224410</v>
      </c>
      <c r="S16" s="83">
        <f>增减表!J48</f>
        <v>3990</v>
      </c>
      <c r="T16" s="83">
        <f>增减表!T48</f>
        <v>354</v>
      </c>
      <c r="U16" s="105">
        <f t="shared" si="9"/>
        <v>228754</v>
      </c>
      <c r="V16" s="105">
        <f t="shared" si="10"/>
        <v>505</v>
      </c>
      <c r="W16" s="105">
        <f t="shared" si="11"/>
        <v>147915</v>
      </c>
      <c r="X16" s="105">
        <f t="shared" si="12"/>
        <v>813</v>
      </c>
      <c r="Y16" s="105">
        <f t="shared" si="13"/>
        <v>80839</v>
      </c>
    </row>
    <row r="17" s="68" customFormat="1" ht="19" customHeight="1" spans="1:25">
      <c r="A17" s="81">
        <v>13</v>
      </c>
      <c r="B17" s="84" t="s">
        <v>32</v>
      </c>
      <c r="C17" s="82">
        <f>增减表!F17</f>
        <v>505</v>
      </c>
      <c r="D17" s="83">
        <f t="shared" si="0"/>
        <v>143925</v>
      </c>
      <c r="E17" s="82">
        <f>增减表!J17</f>
        <v>117</v>
      </c>
      <c r="F17" s="83">
        <f t="shared" si="1"/>
        <v>33345</v>
      </c>
      <c r="G17" s="83">
        <f>增减表!N17</f>
        <v>0</v>
      </c>
      <c r="H17" s="83">
        <f t="shared" si="2"/>
        <v>0</v>
      </c>
      <c r="I17" s="82">
        <f>增减表!R17</f>
        <v>97</v>
      </c>
      <c r="J17" s="83">
        <f t="shared" si="3"/>
        <v>11155</v>
      </c>
      <c r="K17" s="82">
        <f>增减表!V17</f>
        <v>120</v>
      </c>
      <c r="L17" s="83">
        <f t="shared" si="4"/>
        <v>14280</v>
      </c>
      <c r="M17" s="82">
        <f>增减表!Z17</f>
        <v>214</v>
      </c>
      <c r="N17" s="83">
        <f t="shared" si="5"/>
        <v>18190</v>
      </c>
      <c r="O17" s="91">
        <f>增减表!AD17</f>
        <v>342</v>
      </c>
      <c r="P17" s="83">
        <f t="shared" si="6"/>
        <v>33858</v>
      </c>
      <c r="Q17" s="83">
        <f t="shared" si="7"/>
        <v>1395</v>
      </c>
      <c r="R17" s="83">
        <f t="shared" si="8"/>
        <v>254753</v>
      </c>
      <c r="S17" s="83">
        <f>增减表!J49</f>
        <v>1710</v>
      </c>
      <c r="T17" s="83">
        <f>增减表!T49</f>
        <v>340</v>
      </c>
      <c r="U17" s="105">
        <f t="shared" si="9"/>
        <v>256803</v>
      </c>
      <c r="V17" s="105">
        <f t="shared" si="10"/>
        <v>622</v>
      </c>
      <c r="W17" s="105">
        <f t="shared" si="11"/>
        <v>178980</v>
      </c>
      <c r="X17" s="105">
        <f t="shared" si="12"/>
        <v>773</v>
      </c>
      <c r="Y17" s="105">
        <f t="shared" si="13"/>
        <v>77823</v>
      </c>
    </row>
    <row r="18" s="68" customFormat="1" ht="19" customHeight="1" spans="1:25">
      <c r="A18" s="84">
        <v>14</v>
      </c>
      <c r="B18" s="84" t="s">
        <v>33</v>
      </c>
      <c r="C18" s="82">
        <f>增减表!F18</f>
        <v>204</v>
      </c>
      <c r="D18" s="83">
        <f t="shared" si="0"/>
        <v>58140</v>
      </c>
      <c r="E18" s="82">
        <f>增减表!J18</f>
        <v>56</v>
      </c>
      <c r="F18" s="83">
        <f t="shared" si="1"/>
        <v>15960</v>
      </c>
      <c r="G18" s="83">
        <f>增减表!N18</f>
        <v>0</v>
      </c>
      <c r="H18" s="83">
        <f t="shared" si="2"/>
        <v>0</v>
      </c>
      <c r="I18" s="82">
        <f>增减表!R18</f>
        <v>71</v>
      </c>
      <c r="J18" s="83">
        <f t="shared" si="3"/>
        <v>8165</v>
      </c>
      <c r="K18" s="82">
        <f>增减表!V18</f>
        <v>55</v>
      </c>
      <c r="L18" s="83">
        <f t="shared" si="4"/>
        <v>6545</v>
      </c>
      <c r="M18" s="82">
        <f>增减表!Z18</f>
        <v>157</v>
      </c>
      <c r="N18" s="83">
        <f t="shared" si="5"/>
        <v>13345</v>
      </c>
      <c r="O18" s="91">
        <f>增减表!AD18</f>
        <v>157</v>
      </c>
      <c r="P18" s="83">
        <f t="shared" si="6"/>
        <v>15543</v>
      </c>
      <c r="Q18" s="83">
        <f t="shared" si="7"/>
        <v>700</v>
      </c>
      <c r="R18" s="83">
        <f t="shared" si="8"/>
        <v>117698</v>
      </c>
      <c r="S18" s="83">
        <f>增减表!J50</f>
        <v>0</v>
      </c>
      <c r="T18" s="83">
        <f>增减表!T50</f>
        <v>200</v>
      </c>
      <c r="U18" s="105">
        <f t="shared" si="9"/>
        <v>117898</v>
      </c>
      <c r="V18" s="105">
        <f t="shared" si="10"/>
        <v>260</v>
      </c>
      <c r="W18" s="105">
        <f t="shared" si="11"/>
        <v>74100</v>
      </c>
      <c r="X18" s="105">
        <f t="shared" si="12"/>
        <v>440</v>
      </c>
      <c r="Y18" s="105">
        <f t="shared" si="13"/>
        <v>43798</v>
      </c>
    </row>
    <row r="19" s="68" customFormat="1" ht="19" customHeight="1" spans="1:25">
      <c r="A19" s="81">
        <v>15</v>
      </c>
      <c r="B19" s="84" t="s">
        <v>34</v>
      </c>
      <c r="C19" s="82">
        <f>增减表!F19</f>
        <v>297</v>
      </c>
      <c r="D19" s="83">
        <f t="shared" si="0"/>
        <v>84645</v>
      </c>
      <c r="E19" s="82">
        <f>增减表!J19</f>
        <v>103</v>
      </c>
      <c r="F19" s="83">
        <f t="shared" si="1"/>
        <v>29355</v>
      </c>
      <c r="G19" s="83">
        <f>增减表!N19</f>
        <v>2</v>
      </c>
      <c r="H19" s="83">
        <f t="shared" si="2"/>
        <v>570</v>
      </c>
      <c r="I19" s="82">
        <f>增减表!R19</f>
        <v>80</v>
      </c>
      <c r="J19" s="83">
        <f t="shared" si="3"/>
        <v>9200</v>
      </c>
      <c r="K19" s="82">
        <f>增减表!V19</f>
        <v>92</v>
      </c>
      <c r="L19" s="83">
        <f t="shared" si="4"/>
        <v>10948</v>
      </c>
      <c r="M19" s="82">
        <f>增减表!Z19</f>
        <v>183</v>
      </c>
      <c r="N19" s="83">
        <f t="shared" si="5"/>
        <v>15555</v>
      </c>
      <c r="O19" s="91">
        <f>增减表!AD19</f>
        <v>249</v>
      </c>
      <c r="P19" s="83">
        <f t="shared" si="6"/>
        <v>24651</v>
      </c>
      <c r="Q19" s="83">
        <f t="shared" si="7"/>
        <v>1006</v>
      </c>
      <c r="R19" s="83">
        <f t="shared" si="8"/>
        <v>174924</v>
      </c>
      <c r="S19" s="83">
        <f>增减表!J51</f>
        <v>5415</v>
      </c>
      <c r="T19" s="83">
        <f>增减表!T51</f>
        <v>283</v>
      </c>
      <c r="U19" s="105">
        <f t="shared" si="9"/>
        <v>180622</v>
      </c>
      <c r="V19" s="105">
        <f t="shared" si="10"/>
        <v>402</v>
      </c>
      <c r="W19" s="105">
        <f t="shared" si="11"/>
        <v>119985</v>
      </c>
      <c r="X19" s="105">
        <f t="shared" si="12"/>
        <v>604</v>
      </c>
      <c r="Y19" s="105">
        <f t="shared" si="13"/>
        <v>60637</v>
      </c>
    </row>
    <row r="20" s="68" customFormat="1" ht="19" customHeight="1" spans="1:25">
      <c r="A20" s="84">
        <v>16</v>
      </c>
      <c r="B20" s="84" t="s">
        <v>35</v>
      </c>
      <c r="C20" s="82">
        <f>增减表!F20</f>
        <v>542</v>
      </c>
      <c r="D20" s="83">
        <f t="shared" si="0"/>
        <v>154470</v>
      </c>
      <c r="E20" s="82">
        <f>增减表!J20</f>
        <v>587</v>
      </c>
      <c r="F20" s="83">
        <f t="shared" si="1"/>
        <v>167295</v>
      </c>
      <c r="G20" s="83">
        <f>增减表!N20</f>
        <v>0</v>
      </c>
      <c r="H20" s="83">
        <f t="shared" si="2"/>
        <v>0</v>
      </c>
      <c r="I20" s="82">
        <f>增减表!R20</f>
        <v>152</v>
      </c>
      <c r="J20" s="83">
        <f t="shared" si="3"/>
        <v>17480</v>
      </c>
      <c r="K20" s="82">
        <f>增减表!V20</f>
        <v>186</v>
      </c>
      <c r="L20" s="83">
        <f t="shared" si="4"/>
        <v>22134</v>
      </c>
      <c r="M20" s="82">
        <f>增减表!Z20</f>
        <v>454</v>
      </c>
      <c r="N20" s="83">
        <f t="shared" si="5"/>
        <v>38590</v>
      </c>
      <c r="O20" s="91">
        <f>增减表!AD20</f>
        <v>829</v>
      </c>
      <c r="P20" s="83">
        <f t="shared" si="6"/>
        <v>82071</v>
      </c>
      <c r="Q20" s="83">
        <f t="shared" si="7"/>
        <v>2750</v>
      </c>
      <c r="R20" s="83">
        <f t="shared" si="8"/>
        <v>482040</v>
      </c>
      <c r="S20" s="83">
        <f>增减表!J52</f>
        <v>8835</v>
      </c>
      <c r="T20" s="83">
        <f>增减表!T52</f>
        <v>604</v>
      </c>
      <c r="U20" s="105">
        <f t="shared" si="9"/>
        <v>491479</v>
      </c>
      <c r="V20" s="105">
        <f t="shared" si="10"/>
        <v>1129</v>
      </c>
      <c r="W20" s="105">
        <f t="shared" si="11"/>
        <v>330600</v>
      </c>
      <c r="X20" s="105">
        <f t="shared" si="12"/>
        <v>1621</v>
      </c>
      <c r="Y20" s="105">
        <f t="shared" si="13"/>
        <v>160879</v>
      </c>
    </row>
    <row r="21" s="68" customFormat="1" ht="19" customHeight="1" spans="1:25">
      <c r="A21" s="81">
        <v>17</v>
      </c>
      <c r="B21" s="84" t="s">
        <v>36</v>
      </c>
      <c r="C21" s="82">
        <f>增减表!F21</f>
        <v>189</v>
      </c>
      <c r="D21" s="83">
        <f t="shared" si="0"/>
        <v>53865</v>
      </c>
      <c r="E21" s="82">
        <f>增减表!J21</f>
        <v>93</v>
      </c>
      <c r="F21" s="83">
        <f t="shared" si="1"/>
        <v>26505</v>
      </c>
      <c r="G21" s="83">
        <f>增减表!N21</f>
        <v>0</v>
      </c>
      <c r="H21" s="83">
        <f t="shared" si="2"/>
        <v>0</v>
      </c>
      <c r="I21" s="82">
        <f>增减表!R21</f>
        <v>48</v>
      </c>
      <c r="J21" s="83">
        <f t="shared" si="3"/>
        <v>5520</v>
      </c>
      <c r="K21" s="82">
        <f>增减表!V21</f>
        <v>60</v>
      </c>
      <c r="L21" s="83">
        <f t="shared" si="4"/>
        <v>7140</v>
      </c>
      <c r="M21" s="82">
        <f>增减表!Z21</f>
        <v>124</v>
      </c>
      <c r="N21" s="83">
        <f t="shared" si="5"/>
        <v>10540</v>
      </c>
      <c r="O21" s="91">
        <f>增减表!AD21</f>
        <v>172</v>
      </c>
      <c r="P21" s="83">
        <f t="shared" si="6"/>
        <v>17028</v>
      </c>
      <c r="Q21" s="83">
        <f t="shared" si="7"/>
        <v>686</v>
      </c>
      <c r="R21" s="83">
        <f t="shared" si="8"/>
        <v>120598</v>
      </c>
      <c r="S21" s="83">
        <f>增减表!J53</f>
        <v>285</v>
      </c>
      <c r="T21" s="83">
        <f>增减表!T53</f>
        <v>0</v>
      </c>
      <c r="U21" s="105">
        <f t="shared" si="9"/>
        <v>120883</v>
      </c>
      <c r="V21" s="105">
        <f t="shared" si="10"/>
        <v>282</v>
      </c>
      <c r="W21" s="105">
        <f t="shared" si="11"/>
        <v>80655</v>
      </c>
      <c r="X21" s="105">
        <f t="shared" si="12"/>
        <v>404</v>
      </c>
      <c r="Y21" s="105">
        <f t="shared" si="13"/>
        <v>40228</v>
      </c>
    </row>
    <row r="22" s="68" customFormat="1" ht="19" customHeight="1" spans="1:25">
      <c r="A22" s="85">
        <v>18</v>
      </c>
      <c r="B22" s="85" t="s">
        <v>37</v>
      </c>
      <c r="C22" s="82">
        <f>增减表!F22</f>
        <v>194</v>
      </c>
      <c r="D22" s="83">
        <f t="shared" si="0"/>
        <v>55290</v>
      </c>
      <c r="E22" s="82">
        <f>增减表!J22</f>
        <v>103</v>
      </c>
      <c r="F22" s="83">
        <f t="shared" si="1"/>
        <v>29355</v>
      </c>
      <c r="G22" s="83">
        <f>增减表!N22</f>
        <v>1</v>
      </c>
      <c r="H22" s="83">
        <f t="shared" si="2"/>
        <v>285</v>
      </c>
      <c r="I22" s="82">
        <f>增减表!R22</f>
        <v>41</v>
      </c>
      <c r="J22" s="83">
        <f t="shared" si="3"/>
        <v>4715</v>
      </c>
      <c r="K22" s="82">
        <f>增减表!V22</f>
        <v>88</v>
      </c>
      <c r="L22" s="83">
        <f t="shared" si="4"/>
        <v>10472</v>
      </c>
      <c r="M22" s="82">
        <f>增减表!Z22</f>
        <v>126</v>
      </c>
      <c r="N22" s="83">
        <f t="shared" si="5"/>
        <v>10710</v>
      </c>
      <c r="O22" s="91">
        <f>增减表!AD22</f>
        <v>169</v>
      </c>
      <c r="P22" s="83">
        <f t="shared" si="6"/>
        <v>16731</v>
      </c>
      <c r="Q22" s="83">
        <f t="shared" si="7"/>
        <v>722</v>
      </c>
      <c r="R22" s="83">
        <f t="shared" si="8"/>
        <v>127558</v>
      </c>
      <c r="S22" s="83">
        <f>增减表!J54</f>
        <v>570</v>
      </c>
      <c r="T22" s="83">
        <f>增减表!T54</f>
        <v>453</v>
      </c>
      <c r="U22" s="105">
        <f t="shared" si="9"/>
        <v>128581</v>
      </c>
      <c r="V22" s="105">
        <f t="shared" si="10"/>
        <v>298</v>
      </c>
      <c r="W22" s="105">
        <f t="shared" si="11"/>
        <v>85500</v>
      </c>
      <c r="X22" s="105">
        <f t="shared" si="12"/>
        <v>424</v>
      </c>
      <c r="Y22" s="105">
        <f t="shared" si="13"/>
        <v>43081</v>
      </c>
    </row>
    <row r="23" s="68" customFormat="1" ht="19" customHeight="1" spans="1:25">
      <c r="A23" s="81">
        <v>19</v>
      </c>
      <c r="B23" s="84" t="s">
        <v>38</v>
      </c>
      <c r="C23" s="82">
        <f>增减表!F23</f>
        <v>168</v>
      </c>
      <c r="D23" s="83">
        <f t="shared" ref="D23:H23" si="14">C23*285</f>
        <v>47880</v>
      </c>
      <c r="E23" s="82">
        <f>增减表!J23</f>
        <v>52</v>
      </c>
      <c r="F23" s="83">
        <f t="shared" si="14"/>
        <v>14820</v>
      </c>
      <c r="G23" s="83">
        <f>增减表!N23</f>
        <v>1</v>
      </c>
      <c r="H23" s="83">
        <f t="shared" si="14"/>
        <v>285</v>
      </c>
      <c r="I23" s="82">
        <f>增减表!R23</f>
        <v>40</v>
      </c>
      <c r="J23" s="83">
        <f t="shared" si="3"/>
        <v>4600</v>
      </c>
      <c r="K23" s="82">
        <f>增减表!V23</f>
        <v>49</v>
      </c>
      <c r="L23" s="83">
        <f t="shared" si="4"/>
        <v>5831</v>
      </c>
      <c r="M23" s="82">
        <f>增减表!Z23</f>
        <v>85</v>
      </c>
      <c r="N23" s="83">
        <f t="shared" si="5"/>
        <v>7225</v>
      </c>
      <c r="O23" s="91">
        <f>增减表!AD23</f>
        <v>116</v>
      </c>
      <c r="P23" s="83">
        <f t="shared" si="6"/>
        <v>11484</v>
      </c>
      <c r="Q23" s="83">
        <f t="shared" si="7"/>
        <v>511</v>
      </c>
      <c r="R23" s="83">
        <f t="shared" si="8"/>
        <v>92125</v>
      </c>
      <c r="S23" s="83">
        <f>增减表!J55</f>
        <v>1995</v>
      </c>
      <c r="T23" s="83">
        <f>增减表!T55</f>
        <v>299</v>
      </c>
      <c r="U23" s="105">
        <f t="shared" si="9"/>
        <v>94419</v>
      </c>
      <c r="V23" s="105">
        <f t="shared" si="10"/>
        <v>221</v>
      </c>
      <c r="W23" s="105">
        <f t="shared" si="11"/>
        <v>64980</v>
      </c>
      <c r="X23" s="105">
        <f t="shared" si="12"/>
        <v>290</v>
      </c>
      <c r="Y23" s="105">
        <f t="shared" si="13"/>
        <v>29439</v>
      </c>
    </row>
    <row r="24" s="68" customFormat="1" ht="19" customHeight="1" spans="1:25">
      <c r="A24" s="84">
        <v>20</v>
      </c>
      <c r="B24" s="84" t="s">
        <v>39</v>
      </c>
      <c r="C24" s="82">
        <f>增减表!F24</f>
        <v>81</v>
      </c>
      <c r="D24" s="83">
        <f t="shared" ref="D24:D30" si="15">C24*285</f>
        <v>23085</v>
      </c>
      <c r="E24" s="82">
        <f>增减表!J24</f>
        <v>36</v>
      </c>
      <c r="F24" s="83">
        <f t="shared" ref="F24:F30" si="16">E24*285</f>
        <v>10260</v>
      </c>
      <c r="G24" s="83">
        <f>增减表!N24</f>
        <v>0</v>
      </c>
      <c r="H24" s="83">
        <f t="shared" ref="H24:H30" si="17">G24*285</f>
        <v>0</v>
      </c>
      <c r="I24" s="82">
        <f>增减表!R24</f>
        <v>34</v>
      </c>
      <c r="J24" s="83">
        <f t="shared" si="3"/>
        <v>3910</v>
      </c>
      <c r="K24" s="82">
        <f>增减表!V24</f>
        <v>43</v>
      </c>
      <c r="L24" s="83">
        <f t="shared" si="4"/>
        <v>5117</v>
      </c>
      <c r="M24" s="82">
        <f>增减表!Z24</f>
        <v>67</v>
      </c>
      <c r="N24" s="83">
        <f t="shared" si="5"/>
        <v>5695</v>
      </c>
      <c r="O24" s="91">
        <f>增减表!AD24</f>
        <v>65</v>
      </c>
      <c r="P24" s="83">
        <f t="shared" si="6"/>
        <v>6435</v>
      </c>
      <c r="Q24" s="83">
        <f t="shared" si="7"/>
        <v>326</v>
      </c>
      <c r="R24" s="83">
        <f t="shared" si="8"/>
        <v>54502</v>
      </c>
      <c r="S24" s="83">
        <f>增减表!J56</f>
        <v>1710</v>
      </c>
      <c r="T24" s="83">
        <f>增减表!T56</f>
        <v>184</v>
      </c>
      <c r="U24" s="105">
        <f t="shared" si="9"/>
        <v>56396</v>
      </c>
      <c r="V24" s="105">
        <f t="shared" si="10"/>
        <v>117</v>
      </c>
      <c r="W24" s="105">
        <f t="shared" si="11"/>
        <v>35055</v>
      </c>
      <c r="X24" s="105">
        <f t="shared" si="12"/>
        <v>209</v>
      </c>
      <c r="Y24" s="105">
        <f t="shared" si="13"/>
        <v>21341</v>
      </c>
    </row>
    <row r="25" s="68" customFormat="1" ht="19" customHeight="1" spans="1:25">
      <c r="A25" s="81">
        <v>21</v>
      </c>
      <c r="B25" s="84" t="s">
        <v>40</v>
      </c>
      <c r="C25" s="82">
        <f>增减表!F25</f>
        <v>250</v>
      </c>
      <c r="D25" s="83">
        <f t="shared" si="15"/>
        <v>71250</v>
      </c>
      <c r="E25" s="82">
        <f>增减表!J25</f>
        <v>63</v>
      </c>
      <c r="F25" s="83">
        <f t="shared" si="16"/>
        <v>17955</v>
      </c>
      <c r="G25" s="83">
        <f>增减表!N25</f>
        <v>0</v>
      </c>
      <c r="H25" s="83">
        <f t="shared" si="17"/>
        <v>0</v>
      </c>
      <c r="I25" s="82">
        <f>增减表!R25</f>
        <v>122</v>
      </c>
      <c r="J25" s="83">
        <f t="shared" si="3"/>
        <v>14030</v>
      </c>
      <c r="K25" s="82">
        <f>增减表!V25</f>
        <v>71</v>
      </c>
      <c r="L25" s="83">
        <f t="shared" si="4"/>
        <v>8449</v>
      </c>
      <c r="M25" s="82">
        <f>增减表!Z25</f>
        <v>180</v>
      </c>
      <c r="N25" s="83">
        <f t="shared" si="5"/>
        <v>15300</v>
      </c>
      <c r="O25" s="91">
        <f>增减表!AD25</f>
        <v>193</v>
      </c>
      <c r="P25" s="83">
        <f t="shared" si="6"/>
        <v>19107</v>
      </c>
      <c r="Q25" s="83">
        <f t="shared" si="7"/>
        <v>879</v>
      </c>
      <c r="R25" s="83">
        <f t="shared" si="8"/>
        <v>146091</v>
      </c>
      <c r="S25" s="83">
        <f>增减表!J57</f>
        <v>1425</v>
      </c>
      <c r="T25" s="83">
        <f>增减表!T57</f>
        <v>200</v>
      </c>
      <c r="U25" s="105">
        <f t="shared" si="9"/>
        <v>147716</v>
      </c>
      <c r="V25" s="105">
        <f t="shared" si="10"/>
        <v>313</v>
      </c>
      <c r="W25" s="105">
        <f t="shared" si="11"/>
        <v>90630</v>
      </c>
      <c r="X25" s="105">
        <f t="shared" si="12"/>
        <v>566</v>
      </c>
      <c r="Y25" s="105">
        <f t="shared" si="13"/>
        <v>57086</v>
      </c>
    </row>
    <row r="26" s="68" customFormat="1" ht="19" customHeight="1" spans="1:25">
      <c r="A26" s="84">
        <v>22</v>
      </c>
      <c r="B26" s="84" t="s">
        <v>41</v>
      </c>
      <c r="C26" s="82">
        <f>增减表!F26</f>
        <v>179</v>
      </c>
      <c r="D26" s="83">
        <f t="shared" si="15"/>
        <v>51015</v>
      </c>
      <c r="E26" s="82">
        <f>增减表!J26</f>
        <v>33</v>
      </c>
      <c r="F26" s="83">
        <f t="shared" si="16"/>
        <v>9405</v>
      </c>
      <c r="G26" s="83">
        <f>增减表!N26</f>
        <v>1</v>
      </c>
      <c r="H26" s="83">
        <f t="shared" si="17"/>
        <v>285</v>
      </c>
      <c r="I26" s="82">
        <f>增减表!R26</f>
        <v>38</v>
      </c>
      <c r="J26" s="83">
        <f t="shared" si="3"/>
        <v>4370</v>
      </c>
      <c r="K26" s="82">
        <f>增减表!V26</f>
        <v>51</v>
      </c>
      <c r="L26" s="83">
        <f t="shared" si="4"/>
        <v>6069</v>
      </c>
      <c r="M26" s="82">
        <f>增减表!Z26</f>
        <v>91</v>
      </c>
      <c r="N26" s="83">
        <f t="shared" si="5"/>
        <v>7735</v>
      </c>
      <c r="O26" s="91">
        <f>增减表!AD26</f>
        <v>119</v>
      </c>
      <c r="P26" s="83">
        <f t="shared" si="6"/>
        <v>11781</v>
      </c>
      <c r="Q26" s="83">
        <f t="shared" si="7"/>
        <v>512</v>
      </c>
      <c r="R26" s="83">
        <f t="shared" si="8"/>
        <v>90660</v>
      </c>
      <c r="S26" s="83">
        <f>增减表!J58</f>
        <v>285</v>
      </c>
      <c r="T26" s="83">
        <f>增减表!T58</f>
        <v>85</v>
      </c>
      <c r="U26" s="105">
        <f t="shared" si="9"/>
        <v>91030</v>
      </c>
      <c r="V26" s="105">
        <f t="shared" si="10"/>
        <v>213</v>
      </c>
      <c r="W26" s="105">
        <f t="shared" si="11"/>
        <v>60990</v>
      </c>
      <c r="X26" s="105">
        <f t="shared" si="12"/>
        <v>299</v>
      </c>
      <c r="Y26" s="105">
        <f t="shared" si="13"/>
        <v>30040</v>
      </c>
    </row>
    <row r="27" s="68" customFormat="1" ht="19" customHeight="1" spans="1:25">
      <c r="A27" s="81">
        <v>23</v>
      </c>
      <c r="B27" s="84" t="s">
        <v>42</v>
      </c>
      <c r="C27" s="82">
        <f>增减表!F27</f>
        <v>140</v>
      </c>
      <c r="D27" s="83">
        <f t="shared" si="15"/>
        <v>39900</v>
      </c>
      <c r="E27" s="82">
        <f>增减表!J27</f>
        <v>22</v>
      </c>
      <c r="F27" s="83">
        <f t="shared" si="16"/>
        <v>6270</v>
      </c>
      <c r="G27" s="83">
        <f>增减表!N27</f>
        <v>1</v>
      </c>
      <c r="H27" s="83">
        <f t="shared" si="17"/>
        <v>285</v>
      </c>
      <c r="I27" s="82">
        <f>增减表!R27</f>
        <v>38</v>
      </c>
      <c r="J27" s="83">
        <f t="shared" si="3"/>
        <v>4370</v>
      </c>
      <c r="K27" s="82">
        <f>增减表!V27</f>
        <v>44</v>
      </c>
      <c r="L27" s="83">
        <f t="shared" si="4"/>
        <v>5236</v>
      </c>
      <c r="M27" s="82">
        <f>增减表!Z27</f>
        <v>64</v>
      </c>
      <c r="N27" s="83">
        <f t="shared" si="5"/>
        <v>5440</v>
      </c>
      <c r="O27" s="91">
        <f>增减表!AD27</f>
        <v>76</v>
      </c>
      <c r="P27" s="83">
        <f t="shared" si="6"/>
        <v>7524</v>
      </c>
      <c r="Q27" s="83">
        <f t="shared" si="7"/>
        <v>385</v>
      </c>
      <c r="R27" s="83">
        <f t="shared" si="8"/>
        <v>69025</v>
      </c>
      <c r="S27" s="83">
        <f>增减表!J59</f>
        <v>855</v>
      </c>
      <c r="T27" s="83">
        <f>增减表!T59</f>
        <v>0</v>
      </c>
      <c r="U27" s="105">
        <f t="shared" si="9"/>
        <v>69880</v>
      </c>
      <c r="V27" s="105">
        <f t="shared" si="10"/>
        <v>163</v>
      </c>
      <c r="W27" s="105">
        <f t="shared" si="11"/>
        <v>47310</v>
      </c>
      <c r="X27" s="105">
        <f t="shared" si="12"/>
        <v>222</v>
      </c>
      <c r="Y27" s="105">
        <f t="shared" si="13"/>
        <v>22570</v>
      </c>
    </row>
    <row r="28" s="68" customFormat="1" ht="19" customHeight="1" spans="1:25">
      <c r="A28" s="84">
        <v>24</v>
      </c>
      <c r="B28" s="84" t="s">
        <v>43</v>
      </c>
      <c r="C28" s="82">
        <f>增减表!F28</f>
        <v>106</v>
      </c>
      <c r="D28" s="83">
        <f t="shared" si="15"/>
        <v>30210</v>
      </c>
      <c r="E28" s="82">
        <f>增减表!J28</f>
        <v>42</v>
      </c>
      <c r="F28" s="83">
        <f t="shared" si="16"/>
        <v>11970</v>
      </c>
      <c r="G28" s="83">
        <f>增减表!N28</f>
        <v>0</v>
      </c>
      <c r="H28" s="83">
        <f t="shared" si="17"/>
        <v>0</v>
      </c>
      <c r="I28" s="82">
        <f>增减表!R28</f>
        <v>12</v>
      </c>
      <c r="J28" s="83">
        <f t="shared" si="3"/>
        <v>1380</v>
      </c>
      <c r="K28" s="82">
        <f>增减表!V28</f>
        <v>31</v>
      </c>
      <c r="L28" s="83">
        <f t="shared" si="4"/>
        <v>3689</v>
      </c>
      <c r="M28" s="82">
        <f>增减表!Z28</f>
        <v>19</v>
      </c>
      <c r="N28" s="83">
        <f t="shared" si="5"/>
        <v>1615</v>
      </c>
      <c r="O28" s="91">
        <f>增减表!AD28</f>
        <v>85</v>
      </c>
      <c r="P28" s="83">
        <f t="shared" si="6"/>
        <v>8415</v>
      </c>
      <c r="Q28" s="83">
        <f t="shared" si="7"/>
        <v>295</v>
      </c>
      <c r="R28" s="83">
        <f t="shared" si="8"/>
        <v>57279</v>
      </c>
      <c r="S28" s="83">
        <f>增减表!J60</f>
        <v>1140</v>
      </c>
      <c r="T28" s="83">
        <f>增减表!T60</f>
        <v>0</v>
      </c>
      <c r="U28" s="105">
        <f t="shared" si="9"/>
        <v>58419</v>
      </c>
      <c r="V28" s="105">
        <f t="shared" si="10"/>
        <v>148</v>
      </c>
      <c r="W28" s="105">
        <f t="shared" si="11"/>
        <v>43320</v>
      </c>
      <c r="X28" s="105">
        <f t="shared" si="12"/>
        <v>147</v>
      </c>
      <c r="Y28" s="105">
        <f t="shared" si="13"/>
        <v>15099</v>
      </c>
    </row>
    <row r="29" s="68" customFormat="1" ht="19" customHeight="1" spans="1:25">
      <c r="A29" s="81">
        <v>25</v>
      </c>
      <c r="B29" s="86" t="s">
        <v>44</v>
      </c>
      <c r="C29" s="82">
        <f>增减表!F29</f>
        <v>15</v>
      </c>
      <c r="D29" s="83">
        <f t="shared" si="15"/>
        <v>4275</v>
      </c>
      <c r="E29" s="82">
        <f>增减表!J29</f>
        <v>0</v>
      </c>
      <c r="F29" s="83">
        <f t="shared" si="16"/>
        <v>0</v>
      </c>
      <c r="G29" s="83">
        <f>增减表!N29</f>
        <v>0</v>
      </c>
      <c r="H29" s="83">
        <f t="shared" si="17"/>
        <v>0</v>
      </c>
      <c r="I29" s="82">
        <f>增减表!R29</f>
        <v>5</v>
      </c>
      <c r="J29" s="83">
        <f t="shared" si="3"/>
        <v>575</v>
      </c>
      <c r="K29" s="82">
        <f>增减表!V29</f>
        <v>5</v>
      </c>
      <c r="L29" s="83">
        <f t="shared" si="4"/>
        <v>595</v>
      </c>
      <c r="M29" s="82">
        <f>增减表!Z29</f>
        <v>8</v>
      </c>
      <c r="N29" s="83">
        <f t="shared" si="5"/>
        <v>680</v>
      </c>
      <c r="O29" s="91">
        <f>增减表!AD29</f>
        <v>8</v>
      </c>
      <c r="P29" s="83">
        <f t="shared" si="6"/>
        <v>792</v>
      </c>
      <c r="Q29" s="83">
        <f t="shared" si="7"/>
        <v>41</v>
      </c>
      <c r="R29" s="83">
        <f t="shared" si="8"/>
        <v>6917</v>
      </c>
      <c r="S29" s="83">
        <f>增减表!J61</f>
        <v>855</v>
      </c>
      <c r="T29" s="83">
        <f>增减表!T61</f>
        <v>0</v>
      </c>
      <c r="U29" s="105">
        <f t="shared" si="9"/>
        <v>7772</v>
      </c>
      <c r="V29" s="105">
        <f t="shared" si="10"/>
        <v>15</v>
      </c>
      <c r="W29" s="105">
        <f t="shared" si="11"/>
        <v>5130</v>
      </c>
      <c r="X29" s="105">
        <f t="shared" si="12"/>
        <v>26</v>
      </c>
      <c r="Y29" s="105">
        <f t="shared" si="13"/>
        <v>2642</v>
      </c>
    </row>
    <row r="30" s="68" customFormat="1" ht="19" customHeight="1" spans="1:25">
      <c r="A30" s="84">
        <v>26</v>
      </c>
      <c r="B30" s="86" t="s">
        <v>45</v>
      </c>
      <c r="C30" s="82">
        <f>增减表!F30</f>
        <v>34</v>
      </c>
      <c r="D30" s="83">
        <f t="shared" si="15"/>
        <v>9690</v>
      </c>
      <c r="E30" s="82">
        <f>增减表!J30</f>
        <v>0</v>
      </c>
      <c r="F30" s="83">
        <f t="shared" si="16"/>
        <v>0</v>
      </c>
      <c r="G30" s="83">
        <f>增减表!N30</f>
        <v>0</v>
      </c>
      <c r="H30" s="83">
        <f t="shared" si="17"/>
        <v>0</v>
      </c>
      <c r="I30" s="82">
        <f>增减表!R30</f>
        <v>5</v>
      </c>
      <c r="J30" s="83">
        <f t="shared" si="3"/>
        <v>575</v>
      </c>
      <c r="K30" s="82">
        <f>增减表!V30</f>
        <v>8</v>
      </c>
      <c r="L30" s="83">
        <f t="shared" si="4"/>
        <v>952</v>
      </c>
      <c r="M30" s="82">
        <f>增减表!Z30</f>
        <v>17</v>
      </c>
      <c r="N30" s="83">
        <f t="shared" si="5"/>
        <v>1445</v>
      </c>
      <c r="O30" s="91">
        <f>增减表!AD30</f>
        <v>18</v>
      </c>
      <c r="P30" s="83">
        <f t="shared" si="6"/>
        <v>1782</v>
      </c>
      <c r="Q30" s="83">
        <f t="shared" si="7"/>
        <v>82</v>
      </c>
      <c r="R30" s="83">
        <f t="shared" si="8"/>
        <v>14444</v>
      </c>
      <c r="S30" s="83">
        <f>增减表!J62</f>
        <v>0</v>
      </c>
      <c r="T30" s="83">
        <f>增减表!T62</f>
        <v>0</v>
      </c>
      <c r="U30" s="105">
        <f t="shared" si="9"/>
        <v>14444</v>
      </c>
      <c r="V30" s="105">
        <f t="shared" si="10"/>
        <v>34</v>
      </c>
      <c r="W30" s="105">
        <f t="shared" si="11"/>
        <v>9690</v>
      </c>
      <c r="X30" s="105">
        <f t="shared" si="12"/>
        <v>48</v>
      </c>
      <c r="Y30" s="105">
        <f t="shared" si="13"/>
        <v>4754</v>
      </c>
    </row>
    <row r="31" s="68" customFormat="1" ht="19" customHeight="1" spans="1:25">
      <c r="A31" s="84" t="s">
        <v>46</v>
      </c>
      <c r="B31" s="84"/>
      <c r="C31" s="82">
        <f t="shared" ref="C31:Y31" si="18">SUM(C5:C30)</f>
        <v>6151</v>
      </c>
      <c r="D31" s="82">
        <f t="shared" si="18"/>
        <v>1753035</v>
      </c>
      <c r="E31" s="82">
        <f t="shared" si="18"/>
        <v>2139</v>
      </c>
      <c r="F31" s="82">
        <f t="shared" si="18"/>
        <v>609615</v>
      </c>
      <c r="G31" s="82">
        <f t="shared" si="18"/>
        <v>14</v>
      </c>
      <c r="H31" s="82">
        <f t="shared" si="18"/>
        <v>3990</v>
      </c>
      <c r="I31" s="82">
        <f t="shared" si="18"/>
        <v>1502</v>
      </c>
      <c r="J31" s="82">
        <f t="shared" si="18"/>
        <v>172730</v>
      </c>
      <c r="K31" s="82">
        <f t="shared" si="18"/>
        <v>1841</v>
      </c>
      <c r="L31" s="82">
        <f t="shared" si="18"/>
        <v>219079</v>
      </c>
      <c r="M31" s="82">
        <f t="shared" si="18"/>
        <v>3283</v>
      </c>
      <c r="N31" s="82">
        <f t="shared" si="18"/>
        <v>279055</v>
      </c>
      <c r="O31" s="82">
        <f t="shared" si="18"/>
        <v>4956</v>
      </c>
      <c r="P31" s="82">
        <f t="shared" si="18"/>
        <v>490644</v>
      </c>
      <c r="Q31" s="82">
        <f t="shared" si="18"/>
        <v>19886</v>
      </c>
      <c r="R31" s="82">
        <f t="shared" si="18"/>
        <v>3528148</v>
      </c>
      <c r="S31" s="82">
        <f t="shared" si="18"/>
        <v>53865</v>
      </c>
      <c r="T31" s="82">
        <f t="shared" si="18"/>
        <v>6011</v>
      </c>
      <c r="U31" s="82">
        <f t="shared" si="18"/>
        <v>3588024</v>
      </c>
      <c r="V31" s="82">
        <f t="shared" si="18"/>
        <v>8304</v>
      </c>
      <c r="W31" s="82">
        <f t="shared" si="18"/>
        <v>2420505</v>
      </c>
      <c r="X31" s="82">
        <f t="shared" si="18"/>
        <v>11582</v>
      </c>
      <c r="Y31" s="82">
        <f t="shared" si="18"/>
        <v>1167519</v>
      </c>
    </row>
    <row r="32" s="69" customFormat="1" customHeight="1" spans="1: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92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="69" customFormat="1" customHeight="1" spans="3:22">
      <c r="C33" s="71"/>
      <c r="E33" s="71"/>
      <c r="I33" s="93"/>
      <c r="K33" s="93"/>
      <c r="M33" s="71"/>
      <c r="V33" s="72"/>
    </row>
    <row r="34" s="70" customFormat="1" customHeight="1" spans="3:25">
      <c r="C34" s="88"/>
      <c r="E34" s="88"/>
      <c r="I34" s="94"/>
      <c r="K34" s="94"/>
      <c r="M34" s="88"/>
      <c r="V34" s="106">
        <f>D31+F31+H31</f>
        <v>2366640</v>
      </c>
      <c r="W34" s="70">
        <f>J31+N31+P31+L31</f>
        <v>1161508</v>
      </c>
      <c r="X34" s="107">
        <f>V31+X31</f>
        <v>19886</v>
      </c>
      <c r="Y34" s="107">
        <f>W31+Y31</f>
        <v>3588024</v>
      </c>
    </row>
    <row r="35" s="69" customFormat="1" customHeight="1" spans="3:22">
      <c r="C35" s="71"/>
      <c r="E35" s="71"/>
      <c r="I35" s="93"/>
      <c r="K35" s="93"/>
      <c r="M35" s="71"/>
      <c r="V35" s="72"/>
    </row>
    <row r="36" s="69" customFormat="1" customHeight="1" spans="3:22">
      <c r="C36" s="71"/>
      <c r="E36" s="71"/>
      <c r="I36" s="93"/>
      <c r="K36" s="93"/>
      <c r="M36" s="71"/>
      <c r="V36" s="72"/>
    </row>
    <row r="37" s="69" customFormat="1" customHeight="1" spans="3:22">
      <c r="C37" s="71"/>
      <c r="E37" s="71"/>
      <c r="I37" s="93"/>
      <c r="K37" s="93"/>
      <c r="M37" s="71"/>
      <c r="V37" s="72"/>
    </row>
    <row r="38" s="69" customFormat="1" customHeight="1" spans="3:22">
      <c r="C38" s="71"/>
      <c r="E38" s="71"/>
      <c r="I38" s="93"/>
      <c r="K38" s="93"/>
      <c r="M38" s="71"/>
      <c r="V38" s="72"/>
    </row>
    <row r="39" s="69" customFormat="1" customHeight="1" spans="3:22">
      <c r="C39" s="71"/>
      <c r="E39" s="71"/>
      <c r="I39" s="93"/>
      <c r="K39" s="93"/>
      <c r="M39" s="71"/>
      <c r="V39" s="72"/>
    </row>
    <row r="40" s="69" customFormat="1" customHeight="1" spans="3:22">
      <c r="C40" s="71"/>
      <c r="E40" s="71"/>
      <c r="I40" s="93"/>
      <c r="K40" s="93"/>
      <c r="M40" s="71"/>
      <c r="V40" s="72"/>
    </row>
    <row r="41" s="69" customFormat="1" customHeight="1" spans="3:22">
      <c r="C41" s="71"/>
      <c r="E41" s="71"/>
      <c r="I41" s="93"/>
      <c r="K41" s="93"/>
      <c r="M41" s="71"/>
      <c r="V41" s="72"/>
    </row>
    <row r="42" s="69" customFormat="1" customHeight="1" spans="3:22">
      <c r="C42" s="71"/>
      <c r="E42" s="71"/>
      <c r="I42" s="93"/>
      <c r="K42" s="93"/>
      <c r="M42" s="71"/>
      <c r="V42" s="72"/>
    </row>
    <row r="43" s="69" customFormat="1" customHeight="1" spans="3:22">
      <c r="C43" s="71"/>
      <c r="E43" s="71"/>
      <c r="I43" s="93"/>
      <c r="K43" s="93"/>
      <c r="M43" s="71"/>
      <c r="V43" s="72"/>
    </row>
    <row r="44" s="69" customFormat="1" customHeight="1" spans="3:22">
      <c r="C44" s="71"/>
      <c r="E44" s="71"/>
      <c r="I44" s="93"/>
      <c r="K44" s="93"/>
      <c r="M44" s="71"/>
      <c r="V44" s="72"/>
    </row>
    <row r="45" s="69" customFormat="1" customHeight="1" spans="3:22">
      <c r="C45" s="71"/>
      <c r="E45" s="71"/>
      <c r="I45" s="93"/>
      <c r="K45" s="93"/>
      <c r="M45" s="71"/>
      <c r="V45" s="72"/>
    </row>
    <row r="46" s="69" customFormat="1" customHeight="1" spans="3:22">
      <c r="C46" s="71"/>
      <c r="E46" s="71"/>
      <c r="I46" s="93"/>
      <c r="K46" s="93"/>
      <c r="M46" s="71"/>
      <c r="V46" s="72"/>
    </row>
    <row r="47" s="69" customFormat="1" customHeight="1" spans="3:22">
      <c r="C47" s="71"/>
      <c r="E47" s="71"/>
      <c r="I47" s="93"/>
      <c r="K47" s="93"/>
      <c r="M47" s="71"/>
      <c r="V47" s="72"/>
    </row>
    <row r="48" s="69" customFormat="1" customHeight="1" spans="3:22">
      <c r="C48" s="71"/>
      <c r="E48" s="71"/>
      <c r="I48" s="93"/>
      <c r="K48" s="93"/>
      <c r="M48" s="71"/>
      <c r="V48" s="72"/>
    </row>
    <row r="49" s="69" customFormat="1" customHeight="1" spans="3:22">
      <c r="C49" s="71"/>
      <c r="E49" s="71"/>
      <c r="I49" s="93"/>
      <c r="K49" s="93"/>
      <c r="M49" s="71"/>
      <c r="V49" s="72"/>
    </row>
    <row r="50" s="69" customFormat="1" customHeight="1" spans="3:22">
      <c r="C50" s="71"/>
      <c r="E50" s="71"/>
      <c r="I50" s="93"/>
      <c r="K50" s="93"/>
      <c r="M50" s="71"/>
      <c r="V50" s="72"/>
    </row>
    <row r="51" s="69" customFormat="1" customHeight="1" spans="3:22">
      <c r="C51" s="71"/>
      <c r="E51" s="71"/>
      <c r="I51" s="93"/>
      <c r="K51" s="93"/>
      <c r="M51" s="71"/>
      <c r="V51" s="72"/>
    </row>
    <row r="52" s="69" customFormat="1" customHeight="1" spans="3:22">
      <c r="C52" s="71"/>
      <c r="E52" s="71"/>
      <c r="I52" s="93"/>
      <c r="K52" s="93"/>
      <c r="M52" s="71"/>
      <c r="V52" s="72"/>
    </row>
    <row r="53" s="69" customFormat="1" customHeight="1" spans="3:22">
      <c r="C53" s="71"/>
      <c r="E53" s="71"/>
      <c r="I53" s="93"/>
      <c r="K53" s="93"/>
      <c r="M53" s="71"/>
      <c r="V53" s="72"/>
    </row>
    <row r="54" s="69" customFormat="1" customHeight="1" spans="3:22">
      <c r="C54" s="71"/>
      <c r="E54" s="71"/>
      <c r="I54" s="93"/>
      <c r="K54" s="93"/>
      <c r="M54" s="71"/>
      <c r="V54" s="72"/>
    </row>
    <row r="55" s="69" customFormat="1" customHeight="1" spans="3:22">
      <c r="C55" s="71"/>
      <c r="E55" s="71"/>
      <c r="I55" s="93"/>
      <c r="K55" s="93"/>
      <c r="M55" s="71"/>
      <c r="V55" s="72"/>
    </row>
    <row r="56" s="69" customFormat="1" customHeight="1" spans="3:22">
      <c r="C56" s="71"/>
      <c r="E56" s="71"/>
      <c r="I56" s="95"/>
      <c r="K56" s="95"/>
      <c r="M56" s="71"/>
      <c r="V56" s="72"/>
    </row>
    <row r="57" s="69" customFormat="1" customHeight="1" spans="3:22">
      <c r="C57" s="71"/>
      <c r="E57" s="71"/>
      <c r="I57" s="95"/>
      <c r="K57" s="95"/>
      <c r="M57" s="71"/>
      <c r="V57" s="72"/>
    </row>
    <row r="58" s="69" customFormat="1" customHeight="1" spans="3:22">
      <c r="C58" s="71"/>
      <c r="E58" s="71"/>
      <c r="I58" s="95"/>
      <c r="K58" s="95"/>
      <c r="M58" s="71"/>
      <c r="V58" s="72"/>
    </row>
  </sheetData>
  <sortState ref="A5:Y30">
    <sortCondition ref="A5:A30"/>
  </sortState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rintOptions horizontalCentered="1" verticalCentered="1"/>
  <pageMargins left="0" right="0" top="0" bottom="0" header="0.511805555555556" footer="0"/>
  <pageSetup paperSize="9" scale="89" fitToWidth="2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B71"/>
  <sheetViews>
    <sheetView topLeftCell="R3" workbookViewId="0">
      <selection activeCell="BC13" sqref="BC13"/>
    </sheetView>
  </sheetViews>
  <sheetFormatPr defaultColWidth="9" defaultRowHeight="15.75" customHeight="1"/>
  <cols>
    <col min="1" max="1" width="2.88888888888889" style="4" customWidth="1"/>
    <col min="2" max="2" width="6.66666666666667" style="4" customWidth="1"/>
    <col min="3" max="3" width="4.22222222222222" style="4" customWidth="1"/>
    <col min="4" max="4" width="6.62962962962963" style="4" customWidth="1"/>
    <col min="5" max="5" width="4.37962962962963" style="4" customWidth="1"/>
    <col min="6" max="6" width="4.87962962962963" style="2" customWidth="1"/>
    <col min="7" max="7" width="4.87962962962963" style="4" customWidth="1"/>
    <col min="8" max="9" width="4.37962962962963" style="4" customWidth="1"/>
    <col min="10" max="10" width="7" style="2" customWidth="1"/>
    <col min="11" max="11" width="3.66666666666667" style="4" customWidth="1"/>
    <col min="12" max="12" width="4.87962962962963" style="4" customWidth="1"/>
    <col min="13" max="13" width="3.77777777777778" style="4" customWidth="1"/>
    <col min="14" max="14" width="5.88888888888889" style="2" customWidth="1"/>
    <col min="15" max="16" width="4.87962962962963" style="4" customWidth="1"/>
    <col min="17" max="17" width="4.37962962962963" style="4" customWidth="1"/>
    <col min="18" max="18" width="4.87962962962963" style="2" customWidth="1"/>
    <col min="19" max="19" width="5.11111111111111" style="2" customWidth="1"/>
    <col min="20" max="20" width="5.75" style="2" customWidth="1"/>
    <col min="21" max="21" width="4" style="2" customWidth="1"/>
    <col min="22" max="22" width="5.75" style="2" customWidth="1"/>
    <col min="23" max="23" width="5.44444444444444" style="2" customWidth="1"/>
    <col min="24" max="25" width="3.62962962962963" style="4" customWidth="1"/>
    <col min="26" max="26" width="4.87962962962963" style="2" customWidth="1"/>
    <col min="27" max="27" width="4.87962962962963" style="4" customWidth="1"/>
    <col min="28" max="29" width="3.62962962962963" style="4" customWidth="1"/>
    <col min="30" max="30" width="4.87962962962963" style="2" customWidth="1"/>
    <col min="31" max="31" width="5.75" style="2" customWidth="1"/>
    <col min="32" max="33" width="4.87962962962963" style="2" customWidth="1"/>
    <col min="34" max="34" width="5.75" style="2" customWidth="1"/>
    <col min="35" max="35" width="3.62962962962963" style="4" customWidth="1"/>
    <col min="36" max="36" width="4" style="4" customWidth="1"/>
    <col min="37" max="38" width="4.87962962962963" style="4" customWidth="1"/>
    <col min="39" max="39" width="2" style="4" customWidth="1"/>
    <col min="40" max="41" width="4.37962962962963" style="4" customWidth="1"/>
    <col min="42" max="42" width="6.62962962962963" style="4" customWidth="1"/>
    <col min="43" max="43" width="5.12962962962963" style="4" customWidth="1"/>
    <col min="44" max="44" width="4.37962962962963" style="4" customWidth="1"/>
    <col min="45" max="45" width="4.5" style="4" customWidth="1"/>
    <col min="46" max="49" width="4.37962962962963" style="4" customWidth="1"/>
    <col min="50" max="50" width="6.62962962962963" style="4" customWidth="1"/>
    <col min="51" max="51" width="5.12962962962963" style="4" customWidth="1"/>
    <col min="52" max="52" width="6.62962962962963" style="4" customWidth="1"/>
    <col min="53" max="53" width="5.12962962962963" style="4" customWidth="1"/>
    <col min="54" max="54" width="4.37962962962963" style="4" customWidth="1"/>
    <col min="55" max="16384" width="9" style="4"/>
  </cols>
  <sheetData>
    <row r="1" customHeight="1" spans="1:34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customHeight="1" spans="1:38">
      <c r="A2" s="6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50">
        <v>44866</v>
      </c>
      <c r="AJ2" s="51"/>
      <c r="AK2" s="51"/>
      <c r="AL2" s="51"/>
    </row>
    <row r="3" ht="25" customHeight="1" spans="1:54">
      <c r="A3" s="7" t="s">
        <v>3</v>
      </c>
      <c r="B3" s="7" t="s">
        <v>4</v>
      </c>
      <c r="C3" s="8" t="s">
        <v>5</v>
      </c>
      <c r="D3" s="8"/>
      <c r="E3" s="8"/>
      <c r="F3" s="8"/>
      <c r="G3" s="8" t="s">
        <v>6</v>
      </c>
      <c r="H3" s="8"/>
      <c r="I3" s="8"/>
      <c r="J3" s="8"/>
      <c r="K3" s="22" t="s">
        <v>49</v>
      </c>
      <c r="L3" s="23"/>
      <c r="M3" s="23"/>
      <c r="N3" s="24"/>
      <c r="O3" s="22" t="s">
        <v>8</v>
      </c>
      <c r="P3" s="23"/>
      <c r="Q3" s="23"/>
      <c r="R3" s="24"/>
      <c r="S3" s="22" t="s">
        <v>9</v>
      </c>
      <c r="T3" s="23"/>
      <c r="U3" s="23"/>
      <c r="V3" s="24"/>
      <c r="W3" s="23" t="s">
        <v>10</v>
      </c>
      <c r="X3" s="23"/>
      <c r="Y3" s="23"/>
      <c r="Z3" s="24"/>
      <c r="AA3" s="22" t="s">
        <v>11</v>
      </c>
      <c r="AB3" s="23"/>
      <c r="AC3" s="23"/>
      <c r="AD3" s="24"/>
      <c r="AE3" s="47" t="s">
        <v>46</v>
      </c>
      <c r="AF3" s="48"/>
      <c r="AG3" s="48"/>
      <c r="AH3" s="52"/>
      <c r="AI3" s="17" t="s">
        <v>16</v>
      </c>
      <c r="AJ3" s="17"/>
      <c r="AK3" s="18" t="s">
        <v>17</v>
      </c>
      <c r="AL3" s="18"/>
      <c r="AN3" s="53" t="s">
        <v>50</v>
      </c>
      <c r="AO3" s="54"/>
      <c r="AP3" s="54"/>
      <c r="AQ3" s="54"/>
      <c r="AR3" s="54"/>
      <c r="AS3" s="54"/>
      <c r="AT3" s="55"/>
      <c r="AU3" s="56" t="s">
        <v>51</v>
      </c>
      <c r="AV3" s="57"/>
      <c r="AW3" s="57"/>
      <c r="AX3" s="57"/>
      <c r="AY3" s="57"/>
      <c r="AZ3" s="57"/>
      <c r="BA3" s="57"/>
      <c r="BB3" s="58"/>
    </row>
    <row r="4" customHeight="1" spans="1:54">
      <c r="A4" s="9"/>
      <c r="B4" s="9"/>
      <c r="C4" s="8" t="s">
        <v>52</v>
      </c>
      <c r="D4" s="8" t="s">
        <v>53</v>
      </c>
      <c r="E4" s="8" t="s">
        <v>54</v>
      </c>
      <c r="F4" s="10" t="s">
        <v>55</v>
      </c>
      <c r="G4" s="8" t="s">
        <v>52</v>
      </c>
      <c r="H4" s="8" t="s">
        <v>53</v>
      </c>
      <c r="I4" s="8" t="s">
        <v>54</v>
      </c>
      <c r="J4" s="10" t="s">
        <v>55</v>
      </c>
      <c r="K4" s="8" t="s">
        <v>52</v>
      </c>
      <c r="L4" s="8" t="s">
        <v>53</v>
      </c>
      <c r="M4" s="8" t="s">
        <v>54</v>
      </c>
      <c r="N4" s="10" t="s">
        <v>55</v>
      </c>
      <c r="O4" s="8" t="s">
        <v>52</v>
      </c>
      <c r="P4" s="8" t="s">
        <v>53</v>
      </c>
      <c r="Q4" s="8" t="s">
        <v>54</v>
      </c>
      <c r="R4" s="10" t="s">
        <v>55</v>
      </c>
      <c r="S4" s="8" t="s">
        <v>52</v>
      </c>
      <c r="T4" s="8" t="s">
        <v>53</v>
      </c>
      <c r="U4" s="8" t="s">
        <v>54</v>
      </c>
      <c r="V4" s="10" t="s">
        <v>55</v>
      </c>
      <c r="W4" s="8" t="s">
        <v>52</v>
      </c>
      <c r="X4" s="8" t="s">
        <v>53</v>
      </c>
      <c r="Y4" s="8" t="s">
        <v>54</v>
      </c>
      <c r="Z4" s="10" t="s">
        <v>55</v>
      </c>
      <c r="AA4" s="8" t="s">
        <v>52</v>
      </c>
      <c r="AB4" s="8" t="s">
        <v>53</v>
      </c>
      <c r="AC4" s="8" t="s">
        <v>54</v>
      </c>
      <c r="AD4" s="10" t="s">
        <v>55</v>
      </c>
      <c r="AE4" s="8" t="s">
        <v>52</v>
      </c>
      <c r="AF4" s="8" t="s">
        <v>53</v>
      </c>
      <c r="AG4" s="8" t="s">
        <v>54</v>
      </c>
      <c r="AH4" s="10" t="s">
        <v>55</v>
      </c>
      <c r="AI4" s="8" t="s">
        <v>53</v>
      </c>
      <c r="AJ4" s="8" t="s">
        <v>54</v>
      </c>
      <c r="AK4" s="8" t="s">
        <v>53</v>
      </c>
      <c r="AL4" s="8" t="s">
        <v>54</v>
      </c>
      <c r="AN4" s="4" t="s">
        <v>56</v>
      </c>
      <c r="AO4" s="4" t="s">
        <v>57</v>
      </c>
      <c r="AP4" s="4" t="s">
        <v>58</v>
      </c>
      <c r="AQ4" s="4" t="s">
        <v>59</v>
      </c>
      <c r="AR4" s="4" t="s">
        <v>60</v>
      </c>
      <c r="AS4" s="4" t="s">
        <v>61</v>
      </c>
      <c r="AT4" s="4" t="s">
        <v>46</v>
      </c>
      <c r="AU4" s="4" t="s">
        <v>56</v>
      </c>
      <c r="AV4" s="4" t="s">
        <v>57</v>
      </c>
      <c r="AW4" s="4" t="s">
        <v>62</v>
      </c>
      <c r="AX4" s="4" t="s">
        <v>58</v>
      </c>
      <c r="AY4" s="4" t="s">
        <v>59</v>
      </c>
      <c r="AZ4" s="4" t="s">
        <v>60</v>
      </c>
      <c r="BA4" s="4" t="s">
        <v>61</v>
      </c>
      <c r="BB4" s="4" t="s">
        <v>46</v>
      </c>
    </row>
    <row r="5" customHeight="1" spans="1:54">
      <c r="A5" s="9">
        <v>1</v>
      </c>
      <c r="B5" s="9" t="s">
        <v>20</v>
      </c>
      <c r="C5" s="11">
        <v>222</v>
      </c>
      <c r="D5" s="10">
        <v>2</v>
      </c>
      <c r="E5" s="10">
        <v>5</v>
      </c>
      <c r="F5" s="12">
        <f t="shared" ref="F5:F30" si="0">C5-D5+E5</f>
        <v>225</v>
      </c>
      <c r="G5" s="11">
        <v>49</v>
      </c>
      <c r="H5" s="10">
        <v>0</v>
      </c>
      <c r="I5" s="10">
        <v>0</v>
      </c>
      <c r="J5" s="12">
        <f t="shared" ref="J5:J30" si="1">G5-H5+I5</f>
        <v>49</v>
      </c>
      <c r="K5" s="25">
        <v>2</v>
      </c>
      <c r="L5" s="10">
        <v>0</v>
      </c>
      <c r="M5" s="10">
        <v>0</v>
      </c>
      <c r="N5" s="12">
        <f t="shared" ref="N5:N30" si="2">K5-L5+M5</f>
        <v>2</v>
      </c>
      <c r="O5" s="11">
        <v>81</v>
      </c>
      <c r="P5" s="10">
        <v>0</v>
      </c>
      <c r="Q5" s="10">
        <v>0</v>
      </c>
      <c r="R5" s="12">
        <f t="shared" ref="R5:R30" si="3">O5-P5+Q5</f>
        <v>81</v>
      </c>
      <c r="S5" s="11">
        <v>80</v>
      </c>
      <c r="T5" s="10">
        <v>0</v>
      </c>
      <c r="U5" s="10">
        <v>0</v>
      </c>
      <c r="V5" s="12">
        <f t="shared" ref="V5:V30" si="4">S5-T5+U5</f>
        <v>80</v>
      </c>
      <c r="W5" s="11">
        <v>134</v>
      </c>
      <c r="X5" s="10">
        <v>2</v>
      </c>
      <c r="Y5" s="10">
        <v>2</v>
      </c>
      <c r="Z5" s="12">
        <f>W5-X5+Y5</f>
        <v>134</v>
      </c>
      <c r="AA5" s="49">
        <v>164</v>
      </c>
      <c r="AB5" s="10">
        <v>1</v>
      </c>
      <c r="AC5" s="10">
        <v>2</v>
      </c>
      <c r="AD5" s="12">
        <f t="shared" ref="AD5:AD30" si="5">AA5-AB5+AC5</f>
        <v>165</v>
      </c>
      <c r="AE5" s="14">
        <f t="shared" ref="AE5:AH5" si="6">C5+G5+K5+O5+S5+W5+AA5</f>
        <v>732</v>
      </c>
      <c r="AF5" s="14">
        <f t="shared" si="6"/>
        <v>5</v>
      </c>
      <c r="AG5" s="14">
        <f t="shared" si="6"/>
        <v>9</v>
      </c>
      <c r="AH5" s="14">
        <f t="shared" si="6"/>
        <v>736</v>
      </c>
      <c r="AI5" s="19">
        <f>D5+H5+L5</f>
        <v>2</v>
      </c>
      <c r="AJ5" s="19">
        <f>E5+I5+M5</f>
        <v>5</v>
      </c>
      <c r="AK5" s="19">
        <f>P5+X5+T5+AB5</f>
        <v>3</v>
      </c>
      <c r="AL5" s="19">
        <f>Q5+Y5+U5+AC5</f>
        <v>4</v>
      </c>
      <c r="AN5" s="4">
        <f>E5</f>
        <v>5</v>
      </c>
      <c r="AO5" s="4">
        <f>I5</f>
        <v>0</v>
      </c>
      <c r="AP5" s="4">
        <f>Q5</f>
        <v>0</v>
      </c>
      <c r="AQ5" s="4">
        <f>U5</f>
        <v>0</v>
      </c>
      <c r="AR5" s="4">
        <f>Y5</f>
        <v>2</v>
      </c>
      <c r="AS5" s="4">
        <f>AC5</f>
        <v>2</v>
      </c>
      <c r="AT5" s="4">
        <f>AS5+AR5+AQ5+AP5+AO5+AN5</f>
        <v>9</v>
      </c>
      <c r="AU5" s="4">
        <f>D5</f>
        <v>2</v>
      </c>
      <c r="AV5" s="4">
        <f>H5</f>
        <v>0</v>
      </c>
      <c r="AW5" s="4">
        <f>L5</f>
        <v>0</v>
      </c>
      <c r="AX5" s="4">
        <f>P5</f>
        <v>0</v>
      </c>
      <c r="AY5" s="4">
        <f>T5</f>
        <v>0</v>
      </c>
      <c r="AZ5" s="4">
        <f>X5</f>
        <v>2</v>
      </c>
      <c r="BA5" s="4">
        <f>AB5</f>
        <v>1</v>
      </c>
      <c r="BB5" s="4">
        <f>BA5+AZ5+AY5+AX5+AW5+AV5+AU5</f>
        <v>5</v>
      </c>
    </row>
    <row r="6" customHeight="1" spans="1:54">
      <c r="A6" s="10">
        <v>2</v>
      </c>
      <c r="B6" s="10" t="s">
        <v>21</v>
      </c>
      <c r="C6" s="11">
        <v>325</v>
      </c>
      <c r="D6" s="10">
        <v>0</v>
      </c>
      <c r="E6" s="10">
        <v>15</v>
      </c>
      <c r="F6" s="12">
        <f t="shared" si="0"/>
        <v>340</v>
      </c>
      <c r="G6" s="11">
        <v>87</v>
      </c>
      <c r="H6" s="10">
        <v>0</v>
      </c>
      <c r="I6" s="10">
        <v>0</v>
      </c>
      <c r="J6" s="12">
        <f t="shared" si="1"/>
        <v>87</v>
      </c>
      <c r="K6" s="25">
        <v>2</v>
      </c>
      <c r="L6" s="10">
        <v>0</v>
      </c>
      <c r="M6" s="10">
        <v>0</v>
      </c>
      <c r="N6" s="12">
        <f t="shared" si="2"/>
        <v>2</v>
      </c>
      <c r="O6" s="11">
        <v>42</v>
      </c>
      <c r="P6" s="10">
        <v>3</v>
      </c>
      <c r="Q6" s="10">
        <v>1</v>
      </c>
      <c r="R6" s="12">
        <f t="shared" si="3"/>
        <v>40</v>
      </c>
      <c r="S6" s="11">
        <v>113</v>
      </c>
      <c r="T6" s="10">
        <v>0</v>
      </c>
      <c r="U6" s="10">
        <v>3</v>
      </c>
      <c r="V6" s="12">
        <f t="shared" si="4"/>
        <v>116</v>
      </c>
      <c r="W6" s="11">
        <v>93</v>
      </c>
      <c r="X6" s="10">
        <v>7</v>
      </c>
      <c r="Y6" s="10">
        <v>0</v>
      </c>
      <c r="Z6" s="12">
        <f t="shared" ref="Z6:Z30" si="7">W6-X6+Y6</f>
        <v>86</v>
      </c>
      <c r="AA6" s="49">
        <v>235</v>
      </c>
      <c r="AB6" s="10">
        <v>0</v>
      </c>
      <c r="AC6" s="10">
        <v>7</v>
      </c>
      <c r="AD6" s="12">
        <f t="shared" si="5"/>
        <v>242</v>
      </c>
      <c r="AE6" s="14">
        <f t="shared" ref="AE6:AE30" si="8">C6+G6+K6+O6+S6+W6+AA6</f>
        <v>897</v>
      </c>
      <c r="AF6" s="14">
        <f t="shared" ref="AF6:AF30" si="9">D6+H6+L6+P6+T6+X6+AB6</f>
        <v>10</v>
      </c>
      <c r="AG6" s="14">
        <f t="shared" ref="AG6:AG30" si="10">E6+I6+M6+Q6+U6+Y6+AC6</f>
        <v>26</v>
      </c>
      <c r="AH6" s="14">
        <f t="shared" ref="AH6:AH30" si="11">F6+J6+N6+R6+V6+Z6+AD6</f>
        <v>913</v>
      </c>
      <c r="AI6" s="19">
        <f t="shared" ref="AI6:AI30" si="12">D6+H6+L6</f>
        <v>0</v>
      </c>
      <c r="AJ6" s="19">
        <f t="shared" ref="AJ6:AJ30" si="13">E6+I6+M6</f>
        <v>15</v>
      </c>
      <c r="AK6" s="19">
        <f t="shared" ref="AK6:AK30" si="14">P6+X6+T6+AB6</f>
        <v>10</v>
      </c>
      <c r="AL6" s="19">
        <f t="shared" ref="AL6:AL30" si="15">Q6+Y6+U6+AC6</f>
        <v>11</v>
      </c>
      <c r="AN6" s="4">
        <f t="shared" ref="AN6:AN30" si="16">E6</f>
        <v>15</v>
      </c>
      <c r="AO6" s="4">
        <f t="shared" ref="AO6:AO30" si="17">I6</f>
        <v>0</v>
      </c>
      <c r="AP6" s="4">
        <f t="shared" ref="AP6:AP30" si="18">Q6</f>
        <v>1</v>
      </c>
      <c r="AQ6" s="4">
        <f t="shared" ref="AQ6:AQ30" si="19">U6</f>
        <v>3</v>
      </c>
      <c r="AR6" s="4">
        <f t="shared" ref="AR6:AR30" si="20">Y6</f>
        <v>0</v>
      </c>
      <c r="AS6" s="4">
        <f t="shared" ref="AS6:AS30" si="21">AC6</f>
        <v>7</v>
      </c>
      <c r="AT6" s="4">
        <f t="shared" ref="AT6:AT30" si="22">AS6+AR6+AQ6+AP6+AO6+AN6</f>
        <v>26</v>
      </c>
      <c r="AU6" s="4">
        <f t="shared" ref="AU6:AU30" si="23">D6</f>
        <v>0</v>
      </c>
      <c r="AV6" s="4">
        <f t="shared" ref="AV6:AV30" si="24">H6</f>
        <v>0</v>
      </c>
      <c r="AW6" s="4">
        <f t="shared" ref="AW6:AW30" si="25">L6</f>
        <v>0</v>
      </c>
      <c r="AX6" s="4">
        <f t="shared" ref="AX6:AX30" si="26">P6</f>
        <v>3</v>
      </c>
      <c r="AY6" s="4">
        <f t="shared" ref="AY6:AY30" si="27">T6</f>
        <v>0</v>
      </c>
      <c r="AZ6" s="4">
        <f t="shared" ref="AZ6:AZ30" si="28">X6</f>
        <v>7</v>
      </c>
      <c r="BA6" s="4">
        <f t="shared" ref="BA6:BA30" si="29">AB6</f>
        <v>0</v>
      </c>
      <c r="BB6" s="4">
        <f t="shared" ref="BB6:BB30" si="30">BA6+AZ6+AY6+AX6+AW6+AV6+AU6</f>
        <v>10</v>
      </c>
    </row>
    <row r="7" customHeight="1" spans="1:54">
      <c r="A7" s="9">
        <v>3</v>
      </c>
      <c r="B7" s="10" t="s">
        <v>22</v>
      </c>
      <c r="C7" s="11">
        <v>156</v>
      </c>
      <c r="D7" s="10">
        <v>0</v>
      </c>
      <c r="E7" s="10">
        <v>2</v>
      </c>
      <c r="F7" s="12">
        <f t="shared" si="0"/>
        <v>158</v>
      </c>
      <c r="G7" s="11">
        <v>78</v>
      </c>
      <c r="H7" s="10">
        <v>0</v>
      </c>
      <c r="I7" s="10">
        <v>0</v>
      </c>
      <c r="J7" s="12">
        <f t="shared" si="1"/>
        <v>78</v>
      </c>
      <c r="K7" s="25">
        <v>1</v>
      </c>
      <c r="L7" s="10">
        <v>0</v>
      </c>
      <c r="M7" s="10">
        <v>0</v>
      </c>
      <c r="N7" s="12">
        <f t="shared" si="2"/>
        <v>1</v>
      </c>
      <c r="O7" s="11">
        <v>36</v>
      </c>
      <c r="P7" s="10">
        <v>0</v>
      </c>
      <c r="Q7" s="10">
        <v>1</v>
      </c>
      <c r="R7" s="12">
        <f t="shared" si="3"/>
        <v>37</v>
      </c>
      <c r="S7" s="11">
        <v>48</v>
      </c>
      <c r="T7" s="10">
        <v>0</v>
      </c>
      <c r="U7" s="10">
        <v>0</v>
      </c>
      <c r="V7" s="12">
        <f t="shared" si="4"/>
        <v>48</v>
      </c>
      <c r="W7" s="11">
        <v>58</v>
      </c>
      <c r="X7" s="10">
        <v>0</v>
      </c>
      <c r="Y7" s="10">
        <v>1</v>
      </c>
      <c r="Z7" s="12">
        <f t="shared" si="7"/>
        <v>59</v>
      </c>
      <c r="AA7" s="49">
        <v>153</v>
      </c>
      <c r="AB7" s="10">
        <v>0</v>
      </c>
      <c r="AC7" s="10">
        <v>1</v>
      </c>
      <c r="AD7" s="12">
        <f t="shared" si="5"/>
        <v>154</v>
      </c>
      <c r="AE7" s="14">
        <f t="shared" si="8"/>
        <v>530</v>
      </c>
      <c r="AF7" s="14">
        <f t="shared" si="9"/>
        <v>0</v>
      </c>
      <c r="AG7" s="14">
        <f t="shared" si="10"/>
        <v>5</v>
      </c>
      <c r="AH7" s="14">
        <f t="shared" si="11"/>
        <v>535</v>
      </c>
      <c r="AI7" s="19">
        <f t="shared" si="12"/>
        <v>0</v>
      </c>
      <c r="AJ7" s="19">
        <f t="shared" si="13"/>
        <v>2</v>
      </c>
      <c r="AK7" s="19">
        <f t="shared" si="14"/>
        <v>0</v>
      </c>
      <c r="AL7" s="19">
        <f t="shared" si="15"/>
        <v>3</v>
      </c>
      <c r="AN7" s="4">
        <f t="shared" si="16"/>
        <v>2</v>
      </c>
      <c r="AO7" s="4">
        <f t="shared" si="17"/>
        <v>0</v>
      </c>
      <c r="AP7" s="4">
        <f t="shared" si="18"/>
        <v>1</v>
      </c>
      <c r="AQ7" s="4">
        <f t="shared" si="19"/>
        <v>0</v>
      </c>
      <c r="AR7" s="4">
        <f t="shared" si="20"/>
        <v>1</v>
      </c>
      <c r="AS7" s="4">
        <f t="shared" si="21"/>
        <v>1</v>
      </c>
      <c r="AT7" s="4">
        <f t="shared" si="22"/>
        <v>5</v>
      </c>
      <c r="AU7" s="4">
        <f t="shared" si="23"/>
        <v>0</v>
      </c>
      <c r="AV7" s="4">
        <f t="shared" si="24"/>
        <v>0</v>
      </c>
      <c r="AW7" s="4">
        <f t="shared" si="25"/>
        <v>0</v>
      </c>
      <c r="AX7" s="4">
        <f t="shared" si="26"/>
        <v>0</v>
      </c>
      <c r="AY7" s="4">
        <f t="shared" si="27"/>
        <v>0</v>
      </c>
      <c r="AZ7" s="4">
        <f t="shared" si="28"/>
        <v>0</v>
      </c>
      <c r="BA7" s="4">
        <f t="shared" si="29"/>
        <v>0</v>
      </c>
      <c r="BB7" s="4">
        <f t="shared" si="30"/>
        <v>0</v>
      </c>
    </row>
    <row r="8" customHeight="1" spans="1:54">
      <c r="A8" s="10">
        <v>4</v>
      </c>
      <c r="B8" s="10" t="s">
        <v>23</v>
      </c>
      <c r="C8" s="11">
        <v>140</v>
      </c>
      <c r="D8" s="10">
        <v>0</v>
      </c>
      <c r="E8" s="10">
        <v>4</v>
      </c>
      <c r="F8" s="12">
        <f t="shared" si="0"/>
        <v>144</v>
      </c>
      <c r="G8" s="11">
        <v>50</v>
      </c>
      <c r="H8" s="10">
        <v>0</v>
      </c>
      <c r="I8" s="10">
        <v>0</v>
      </c>
      <c r="J8" s="12">
        <f t="shared" si="1"/>
        <v>50</v>
      </c>
      <c r="K8" s="25">
        <v>0</v>
      </c>
      <c r="L8" s="10">
        <v>0</v>
      </c>
      <c r="M8" s="10">
        <v>0</v>
      </c>
      <c r="N8" s="12">
        <f t="shared" si="2"/>
        <v>0</v>
      </c>
      <c r="O8" s="11">
        <v>55</v>
      </c>
      <c r="P8" s="10">
        <v>0</v>
      </c>
      <c r="Q8" s="10">
        <v>1</v>
      </c>
      <c r="R8" s="12">
        <f t="shared" si="3"/>
        <v>56</v>
      </c>
      <c r="S8" s="11">
        <v>44</v>
      </c>
      <c r="T8" s="10">
        <v>0</v>
      </c>
      <c r="U8" s="10">
        <v>0</v>
      </c>
      <c r="V8" s="12">
        <f t="shared" si="4"/>
        <v>44</v>
      </c>
      <c r="W8" s="11">
        <v>118</v>
      </c>
      <c r="X8" s="10">
        <v>4</v>
      </c>
      <c r="Y8" s="10">
        <v>1</v>
      </c>
      <c r="Z8" s="12">
        <f t="shared" si="7"/>
        <v>115</v>
      </c>
      <c r="AA8" s="49">
        <v>110</v>
      </c>
      <c r="AB8" s="10">
        <v>0</v>
      </c>
      <c r="AC8" s="10">
        <v>4</v>
      </c>
      <c r="AD8" s="12">
        <f t="shared" si="5"/>
        <v>114</v>
      </c>
      <c r="AE8" s="14">
        <f t="shared" si="8"/>
        <v>517</v>
      </c>
      <c r="AF8" s="14">
        <f t="shared" si="9"/>
        <v>4</v>
      </c>
      <c r="AG8" s="14">
        <f t="shared" si="10"/>
        <v>10</v>
      </c>
      <c r="AH8" s="14">
        <f t="shared" si="11"/>
        <v>523</v>
      </c>
      <c r="AI8" s="19">
        <f t="shared" si="12"/>
        <v>0</v>
      </c>
      <c r="AJ8" s="19">
        <f t="shared" si="13"/>
        <v>4</v>
      </c>
      <c r="AK8" s="19">
        <f t="shared" si="14"/>
        <v>4</v>
      </c>
      <c r="AL8" s="19">
        <f t="shared" si="15"/>
        <v>6</v>
      </c>
      <c r="AN8" s="4">
        <f t="shared" si="16"/>
        <v>4</v>
      </c>
      <c r="AO8" s="4">
        <f t="shared" si="17"/>
        <v>0</v>
      </c>
      <c r="AP8" s="4">
        <f t="shared" si="18"/>
        <v>1</v>
      </c>
      <c r="AQ8" s="4">
        <f t="shared" si="19"/>
        <v>0</v>
      </c>
      <c r="AR8" s="4">
        <f t="shared" si="20"/>
        <v>1</v>
      </c>
      <c r="AS8" s="4">
        <f t="shared" si="21"/>
        <v>4</v>
      </c>
      <c r="AT8" s="4">
        <f t="shared" si="22"/>
        <v>10</v>
      </c>
      <c r="AU8" s="4">
        <f t="shared" si="23"/>
        <v>0</v>
      </c>
      <c r="AV8" s="4">
        <f t="shared" si="24"/>
        <v>0</v>
      </c>
      <c r="AW8" s="4">
        <f t="shared" si="25"/>
        <v>0</v>
      </c>
      <c r="AX8" s="4">
        <f t="shared" si="26"/>
        <v>0</v>
      </c>
      <c r="AY8" s="4">
        <f t="shared" si="27"/>
        <v>0</v>
      </c>
      <c r="AZ8" s="4">
        <f t="shared" si="28"/>
        <v>4</v>
      </c>
      <c r="BA8" s="4">
        <f t="shared" si="29"/>
        <v>0</v>
      </c>
      <c r="BB8" s="4">
        <f t="shared" si="30"/>
        <v>4</v>
      </c>
    </row>
    <row r="9" customHeight="1" spans="1:54">
      <c r="A9" s="9">
        <v>5</v>
      </c>
      <c r="B9" s="10" t="s">
        <v>24</v>
      </c>
      <c r="C9" s="11">
        <v>213</v>
      </c>
      <c r="D9" s="10">
        <v>0</v>
      </c>
      <c r="E9" s="10">
        <v>7</v>
      </c>
      <c r="F9" s="12">
        <f t="shared" si="0"/>
        <v>220</v>
      </c>
      <c r="G9" s="11">
        <v>36</v>
      </c>
      <c r="H9" s="10">
        <v>0</v>
      </c>
      <c r="I9" s="10">
        <v>0</v>
      </c>
      <c r="J9" s="12">
        <f t="shared" si="1"/>
        <v>36</v>
      </c>
      <c r="K9" s="25">
        <v>3</v>
      </c>
      <c r="L9" s="10">
        <v>0</v>
      </c>
      <c r="M9" s="10">
        <v>0</v>
      </c>
      <c r="N9" s="12">
        <f t="shared" si="2"/>
        <v>3</v>
      </c>
      <c r="O9" s="11">
        <v>55</v>
      </c>
      <c r="P9" s="10">
        <v>1</v>
      </c>
      <c r="Q9" s="10">
        <v>1</v>
      </c>
      <c r="R9" s="12">
        <f t="shared" si="3"/>
        <v>55</v>
      </c>
      <c r="S9" s="11">
        <v>36</v>
      </c>
      <c r="T9" s="10">
        <v>0</v>
      </c>
      <c r="U9" s="10">
        <v>1</v>
      </c>
      <c r="V9" s="12">
        <f t="shared" si="4"/>
        <v>37</v>
      </c>
      <c r="W9" s="11">
        <v>117</v>
      </c>
      <c r="X9" s="10">
        <v>5</v>
      </c>
      <c r="Y9" s="10">
        <v>1</v>
      </c>
      <c r="Z9" s="12">
        <f t="shared" si="7"/>
        <v>113</v>
      </c>
      <c r="AA9" s="49">
        <v>132</v>
      </c>
      <c r="AB9" s="10">
        <v>0</v>
      </c>
      <c r="AC9" s="10">
        <v>5</v>
      </c>
      <c r="AD9" s="12">
        <f t="shared" si="5"/>
        <v>137</v>
      </c>
      <c r="AE9" s="14">
        <f t="shared" si="8"/>
        <v>592</v>
      </c>
      <c r="AF9" s="14">
        <f t="shared" si="9"/>
        <v>6</v>
      </c>
      <c r="AG9" s="14">
        <f t="shared" si="10"/>
        <v>15</v>
      </c>
      <c r="AH9" s="14">
        <f t="shared" si="11"/>
        <v>601</v>
      </c>
      <c r="AI9" s="19">
        <f t="shared" si="12"/>
        <v>0</v>
      </c>
      <c r="AJ9" s="19">
        <f t="shared" si="13"/>
        <v>7</v>
      </c>
      <c r="AK9" s="19">
        <f t="shared" si="14"/>
        <v>6</v>
      </c>
      <c r="AL9" s="19">
        <f t="shared" si="15"/>
        <v>8</v>
      </c>
      <c r="AN9" s="4">
        <f t="shared" si="16"/>
        <v>7</v>
      </c>
      <c r="AO9" s="4">
        <f t="shared" si="17"/>
        <v>0</v>
      </c>
      <c r="AP9" s="4">
        <f t="shared" si="18"/>
        <v>1</v>
      </c>
      <c r="AQ9" s="4">
        <f t="shared" si="19"/>
        <v>1</v>
      </c>
      <c r="AR9" s="4">
        <f t="shared" si="20"/>
        <v>1</v>
      </c>
      <c r="AS9" s="4">
        <f t="shared" si="21"/>
        <v>5</v>
      </c>
      <c r="AT9" s="4">
        <f t="shared" si="22"/>
        <v>15</v>
      </c>
      <c r="AU9" s="4">
        <f t="shared" si="23"/>
        <v>0</v>
      </c>
      <c r="AV9" s="4">
        <f t="shared" si="24"/>
        <v>0</v>
      </c>
      <c r="AW9" s="4">
        <f t="shared" si="25"/>
        <v>0</v>
      </c>
      <c r="AX9" s="4">
        <f t="shared" si="26"/>
        <v>1</v>
      </c>
      <c r="AY9" s="4">
        <f t="shared" si="27"/>
        <v>0</v>
      </c>
      <c r="AZ9" s="4">
        <f t="shared" si="28"/>
        <v>5</v>
      </c>
      <c r="BA9" s="4">
        <f t="shared" si="29"/>
        <v>0</v>
      </c>
      <c r="BB9" s="4">
        <f t="shared" si="30"/>
        <v>6</v>
      </c>
    </row>
    <row r="10" customHeight="1" spans="1:54">
      <c r="A10" s="10">
        <v>6</v>
      </c>
      <c r="B10" s="10" t="s">
        <v>25</v>
      </c>
      <c r="C10" s="11">
        <v>167</v>
      </c>
      <c r="D10" s="10">
        <v>0</v>
      </c>
      <c r="E10" s="10">
        <v>0</v>
      </c>
      <c r="F10" s="12">
        <f t="shared" si="0"/>
        <v>167</v>
      </c>
      <c r="G10" s="11">
        <v>44</v>
      </c>
      <c r="H10" s="10">
        <v>0</v>
      </c>
      <c r="I10" s="10">
        <v>0</v>
      </c>
      <c r="J10" s="12">
        <f t="shared" si="1"/>
        <v>44</v>
      </c>
      <c r="K10" s="25">
        <v>0</v>
      </c>
      <c r="L10" s="10">
        <v>0</v>
      </c>
      <c r="M10" s="10">
        <v>0</v>
      </c>
      <c r="N10" s="12">
        <f t="shared" si="2"/>
        <v>0</v>
      </c>
      <c r="O10" s="11">
        <v>32</v>
      </c>
      <c r="P10" s="10">
        <v>0</v>
      </c>
      <c r="Q10" s="10">
        <v>1</v>
      </c>
      <c r="R10" s="12">
        <f t="shared" si="3"/>
        <v>33</v>
      </c>
      <c r="S10" s="11">
        <v>61</v>
      </c>
      <c r="T10" s="10">
        <v>0</v>
      </c>
      <c r="U10" s="10">
        <v>0</v>
      </c>
      <c r="V10" s="12">
        <f t="shared" si="4"/>
        <v>61</v>
      </c>
      <c r="W10" s="11">
        <v>81</v>
      </c>
      <c r="X10" s="10">
        <v>1</v>
      </c>
      <c r="Y10" s="10">
        <v>0</v>
      </c>
      <c r="Z10" s="12">
        <f t="shared" si="7"/>
        <v>80</v>
      </c>
      <c r="AA10" s="49">
        <v>105</v>
      </c>
      <c r="AB10" s="10">
        <v>0</v>
      </c>
      <c r="AC10" s="10">
        <v>0</v>
      </c>
      <c r="AD10" s="12">
        <f t="shared" si="5"/>
        <v>105</v>
      </c>
      <c r="AE10" s="14">
        <f t="shared" si="8"/>
        <v>490</v>
      </c>
      <c r="AF10" s="14">
        <f t="shared" si="9"/>
        <v>1</v>
      </c>
      <c r="AG10" s="14">
        <f t="shared" si="10"/>
        <v>1</v>
      </c>
      <c r="AH10" s="14">
        <f t="shared" si="11"/>
        <v>490</v>
      </c>
      <c r="AI10" s="19">
        <f t="shared" si="12"/>
        <v>0</v>
      </c>
      <c r="AJ10" s="19">
        <f t="shared" si="13"/>
        <v>0</v>
      </c>
      <c r="AK10" s="19">
        <f t="shared" si="14"/>
        <v>1</v>
      </c>
      <c r="AL10" s="19">
        <f t="shared" si="15"/>
        <v>1</v>
      </c>
      <c r="AN10" s="4">
        <f t="shared" si="16"/>
        <v>0</v>
      </c>
      <c r="AO10" s="4">
        <f t="shared" si="17"/>
        <v>0</v>
      </c>
      <c r="AP10" s="4">
        <f t="shared" si="18"/>
        <v>1</v>
      </c>
      <c r="AQ10" s="4">
        <f t="shared" si="19"/>
        <v>0</v>
      </c>
      <c r="AR10" s="4">
        <f t="shared" si="20"/>
        <v>0</v>
      </c>
      <c r="AS10" s="4">
        <f t="shared" si="21"/>
        <v>0</v>
      </c>
      <c r="AT10" s="4">
        <f t="shared" si="22"/>
        <v>1</v>
      </c>
      <c r="AU10" s="4">
        <f t="shared" si="23"/>
        <v>0</v>
      </c>
      <c r="AV10" s="4">
        <f t="shared" si="24"/>
        <v>0</v>
      </c>
      <c r="AW10" s="4">
        <f t="shared" si="25"/>
        <v>0</v>
      </c>
      <c r="AX10" s="4">
        <f t="shared" si="26"/>
        <v>0</v>
      </c>
      <c r="AY10" s="4">
        <f t="shared" si="27"/>
        <v>0</v>
      </c>
      <c r="AZ10" s="4">
        <f t="shared" si="28"/>
        <v>1</v>
      </c>
      <c r="BA10" s="4">
        <f t="shared" si="29"/>
        <v>0</v>
      </c>
      <c r="BB10" s="4">
        <f t="shared" si="30"/>
        <v>1</v>
      </c>
    </row>
    <row r="11" customHeight="1" spans="1:54">
      <c r="A11" s="9">
        <v>7</v>
      </c>
      <c r="B11" s="10" t="s">
        <v>26</v>
      </c>
      <c r="C11" s="11">
        <v>75</v>
      </c>
      <c r="D11" s="10">
        <v>0</v>
      </c>
      <c r="E11" s="10">
        <v>6</v>
      </c>
      <c r="F11" s="12">
        <f t="shared" si="0"/>
        <v>81</v>
      </c>
      <c r="G11" s="11">
        <v>17</v>
      </c>
      <c r="H11" s="10">
        <v>0</v>
      </c>
      <c r="I11" s="10">
        <v>4</v>
      </c>
      <c r="J11" s="12">
        <f t="shared" si="1"/>
        <v>21</v>
      </c>
      <c r="K11" s="25">
        <v>0</v>
      </c>
      <c r="L11" s="10">
        <v>0</v>
      </c>
      <c r="M11" s="10">
        <v>0</v>
      </c>
      <c r="N11" s="12">
        <f t="shared" si="2"/>
        <v>0</v>
      </c>
      <c r="O11" s="11">
        <v>22</v>
      </c>
      <c r="P11" s="10">
        <v>5</v>
      </c>
      <c r="Q11" s="10">
        <v>0</v>
      </c>
      <c r="R11" s="12">
        <f t="shared" si="3"/>
        <v>17</v>
      </c>
      <c r="S11" s="11">
        <v>24</v>
      </c>
      <c r="T11" s="10">
        <v>0</v>
      </c>
      <c r="U11" s="10">
        <v>5</v>
      </c>
      <c r="V11" s="12">
        <f t="shared" si="4"/>
        <v>29</v>
      </c>
      <c r="W11" s="11">
        <v>33</v>
      </c>
      <c r="X11" s="10">
        <v>2</v>
      </c>
      <c r="Y11" s="10">
        <v>1</v>
      </c>
      <c r="Z11" s="12">
        <f t="shared" si="7"/>
        <v>32</v>
      </c>
      <c r="AA11" s="49">
        <v>41</v>
      </c>
      <c r="AB11" s="10">
        <v>0</v>
      </c>
      <c r="AC11" s="10">
        <v>2</v>
      </c>
      <c r="AD11" s="12">
        <f t="shared" si="5"/>
        <v>43</v>
      </c>
      <c r="AE11" s="14">
        <f t="shared" si="8"/>
        <v>212</v>
      </c>
      <c r="AF11" s="14">
        <f t="shared" si="9"/>
        <v>7</v>
      </c>
      <c r="AG11" s="14">
        <f t="shared" si="10"/>
        <v>18</v>
      </c>
      <c r="AH11" s="14">
        <f t="shared" si="11"/>
        <v>223</v>
      </c>
      <c r="AI11" s="19">
        <f t="shared" si="12"/>
        <v>0</v>
      </c>
      <c r="AJ11" s="19">
        <f t="shared" si="13"/>
        <v>10</v>
      </c>
      <c r="AK11" s="19">
        <f t="shared" si="14"/>
        <v>7</v>
      </c>
      <c r="AL11" s="19">
        <f t="shared" si="15"/>
        <v>8</v>
      </c>
      <c r="AN11" s="4">
        <f t="shared" si="16"/>
        <v>6</v>
      </c>
      <c r="AO11" s="4">
        <f t="shared" si="17"/>
        <v>4</v>
      </c>
      <c r="AP11" s="4">
        <f t="shared" si="18"/>
        <v>0</v>
      </c>
      <c r="AQ11" s="4">
        <f t="shared" si="19"/>
        <v>5</v>
      </c>
      <c r="AR11" s="4">
        <f t="shared" si="20"/>
        <v>1</v>
      </c>
      <c r="AS11" s="4">
        <f t="shared" si="21"/>
        <v>2</v>
      </c>
      <c r="AT11" s="4">
        <f t="shared" si="22"/>
        <v>18</v>
      </c>
      <c r="AU11" s="4">
        <f t="shared" si="23"/>
        <v>0</v>
      </c>
      <c r="AV11" s="4">
        <f t="shared" si="24"/>
        <v>0</v>
      </c>
      <c r="AW11" s="4">
        <f t="shared" si="25"/>
        <v>0</v>
      </c>
      <c r="AX11" s="4">
        <f t="shared" si="26"/>
        <v>5</v>
      </c>
      <c r="AY11" s="4">
        <f t="shared" si="27"/>
        <v>0</v>
      </c>
      <c r="AZ11" s="4">
        <f t="shared" si="28"/>
        <v>2</v>
      </c>
      <c r="BA11" s="4">
        <f t="shared" si="29"/>
        <v>0</v>
      </c>
      <c r="BB11" s="4">
        <f t="shared" si="30"/>
        <v>7</v>
      </c>
    </row>
    <row r="12" customHeight="1" spans="1:54">
      <c r="A12" s="10">
        <v>8</v>
      </c>
      <c r="B12" s="10" t="s">
        <v>27</v>
      </c>
      <c r="C12" s="11">
        <v>436</v>
      </c>
      <c r="D12" s="10">
        <v>0</v>
      </c>
      <c r="E12" s="10">
        <v>8</v>
      </c>
      <c r="F12" s="12">
        <f t="shared" si="0"/>
        <v>444</v>
      </c>
      <c r="G12" s="11">
        <v>93</v>
      </c>
      <c r="H12" s="10">
        <v>0</v>
      </c>
      <c r="I12" s="10">
        <v>5</v>
      </c>
      <c r="J12" s="12">
        <f t="shared" si="1"/>
        <v>98</v>
      </c>
      <c r="K12" s="25">
        <v>0</v>
      </c>
      <c r="L12" s="10">
        <v>0</v>
      </c>
      <c r="M12" s="10">
        <v>0</v>
      </c>
      <c r="N12" s="12">
        <f t="shared" si="2"/>
        <v>0</v>
      </c>
      <c r="O12" s="11">
        <v>64</v>
      </c>
      <c r="P12" s="10">
        <v>2</v>
      </c>
      <c r="Q12" s="10">
        <v>0</v>
      </c>
      <c r="R12" s="12">
        <f t="shared" si="3"/>
        <v>62</v>
      </c>
      <c r="S12" s="11">
        <v>116</v>
      </c>
      <c r="T12" s="10">
        <v>0</v>
      </c>
      <c r="U12" s="10">
        <v>3</v>
      </c>
      <c r="V12" s="12">
        <f t="shared" si="4"/>
        <v>119</v>
      </c>
      <c r="W12" s="11">
        <v>160</v>
      </c>
      <c r="X12" s="10">
        <v>3</v>
      </c>
      <c r="Y12" s="10">
        <v>4</v>
      </c>
      <c r="Z12" s="12">
        <f t="shared" si="7"/>
        <v>161</v>
      </c>
      <c r="AA12" s="49">
        <v>293</v>
      </c>
      <c r="AB12" s="10">
        <v>0</v>
      </c>
      <c r="AC12" s="10">
        <v>7</v>
      </c>
      <c r="AD12" s="12">
        <f t="shared" si="5"/>
        <v>300</v>
      </c>
      <c r="AE12" s="14">
        <f t="shared" si="8"/>
        <v>1162</v>
      </c>
      <c r="AF12" s="14">
        <f t="shared" si="9"/>
        <v>5</v>
      </c>
      <c r="AG12" s="14">
        <f t="shared" si="10"/>
        <v>27</v>
      </c>
      <c r="AH12" s="14">
        <f t="shared" si="11"/>
        <v>1184</v>
      </c>
      <c r="AI12" s="19">
        <f t="shared" si="12"/>
        <v>0</v>
      </c>
      <c r="AJ12" s="19">
        <f t="shared" si="13"/>
        <v>13</v>
      </c>
      <c r="AK12" s="19">
        <f t="shared" si="14"/>
        <v>5</v>
      </c>
      <c r="AL12" s="19">
        <f t="shared" si="15"/>
        <v>14</v>
      </c>
      <c r="AN12" s="4">
        <f t="shared" si="16"/>
        <v>8</v>
      </c>
      <c r="AO12" s="4">
        <f t="shared" si="17"/>
        <v>5</v>
      </c>
      <c r="AP12" s="4">
        <f t="shared" si="18"/>
        <v>0</v>
      </c>
      <c r="AQ12" s="4">
        <f t="shared" si="19"/>
        <v>3</v>
      </c>
      <c r="AR12" s="4">
        <f t="shared" si="20"/>
        <v>4</v>
      </c>
      <c r="AS12" s="4">
        <f t="shared" si="21"/>
        <v>7</v>
      </c>
      <c r="AT12" s="4">
        <f t="shared" si="22"/>
        <v>27</v>
      </c>
      <c r="AU12" s="4">
        <f t="shared" si="23"/>
        <v>0</v>
      </c>
      <c r="AV12" s="4">
        <f t="shared" si="24"/>
        <v>0</v>
      </c>
      <c r="AW12" s="4">
        <f t="shared" si="25"/>
        <v>0</v>
      </c>
      <c r="AX12" s="4">
        <f t="shared" si="26"/>
        <v>2</v>
      </c>
      <c r="AY12" s="4">
        <f t="shared" si="27"/>
        <v>0</v>
      </c>
      <c r="AZ12" s="4">
        <f t="shared" si="28"/>
        <v>3</v>
      </c>
      <c r="BA12" s="4">
        <f t="shared" si="29"/>
        <v>0</v>
      </c>
      <c r="BB12" s="4">
        <f t="shared" si="30"/>
        <v>5</v>
      </c>
    </row>
    <row r="13" customHeight="1" spans="1:54">
      <c r="A13" s="9">
        <v>9</v>
      </c>
      <c r="B13" s="10" t="s">
        <v>28</v>
      </c>
      <c r="C13" s="11">
        <v>323</v>
      </c>
      <c r="D13" s="10">
        <v>1</v>
      </c>
      <c r="E13" s="10">
        <v>9</v>
      </c>
      <c r="F13" s="12">
        <f t="shared" si="0"/>
        <v>331</v>
      </c>
      <c r="G13" s="11">
        <v>162</v>
      </c>
      <c r="H13" s="10">
        <v>0</v>
      </c>
      <c r="I13" s="10">
        <v>3</v>
      </c>
      <c r="J13" s="12">
        <f t="shared" si="1"/>
        <v>165</v>
      </c>
      <c r="K13" s="25">
        <v>0</v>
      </c>
      <c r="L13" s="10">
        <v>0</v>
      </c>
      <c r="M13" s="10">
        <v>0</v>
      </c>
      <c r="N13" s="12">
        <f t="shared" si="2"/>
        <v>0</v>
      </c>
      <c r="O13" s="11">
        <v>59</v>
      </c>
      <c r="P13" s="10">
        <v>3</v>
      </c>
      <c r="Q13" s="10">
        <v>1</v>
      </c>
      <c r="R13" s="12">
        <f t="shared" si="3"/>
        <v>57</v>
      </c>
      <c r="S13" s="11">
        <v>136</v>
      </c>
      <c r="T13" s="10">
        <v>1</v>
      </c>
      <c r="U13" s="10">
        <v>2</v>
      </c>
      <c r="V13" s="12">
        <f t="shared" si="4"/>
        <v>137</v>
      </c>
      <c r="W13" s="11">
        <v>135</v>
      </c>
      <c r="X13" s="10">
        <v>7</v>
      </c>
      <c r="Y13" s="10">
        <v>2</v>
      </c>
      <c r="Z13" s="12">
        <f t="shared" si="7"/>
        <v>130</v>
      </c>
      <c r="AA13" s="49">
        <v>278</v>
      </c>
      <c r="AB13" s="10">
        <v>0</v>
      </c>
      <c r="AC13" s="10">
        <v>10</v>
      </c>
      <c r="AD13" s="12">
        <f t="shared" si="5"/>
        <v>288</v>
      </c>
      <c r="AE13" s="14">
        <f t="shared" si="8"/>
        <v>1093</v>
      </c>
      <c r="AF13" s="14">
        <f t="shared" si="9"/>
        <v>12</v>
      </c>
      <c r="AG13" s="14">
        <f t="shared" si="10"/>
        <v>27</v>
      </c>
      <c r="AH13" s="14">
        <f t="shared" si="11"/>
        <v>1108</v>
      </c>
      <c r="AI13" s="19">
        <f t="shared" si="12"/>
        <v>1</v>
      </c>
      <c r="AJ13" s="19">
        <f t="shared" si="13"/>
        <v>12</v>
      </c>
      <c r="AK13" s="19">
        <f t="shared" si="14"/>
        <v>11</v>
      </c>
      <c r="AL13" s="19">
        <f t="shared" si="15"/>
        <v>15</v>
      </c>
      <c r="AN13" s="4">
        <f t="shared" si="16"/>
        <v>9</v>
      </c>
      <c r="AO13" s="4">
        <f t="shared" si="17"/>
        <v>3</v>
      </c>
      <c r="AP13" s="4">
        <f t="shared" si="18"/>
        <v>1</v>
      </c>
      <c r="AQ13" s="4">
        <f t="shared" si="19"/>
        <v>2</v>
      </c>
      <c r="AR13" s="4">
        <f t="shared" si="20"/>
        <v>2</v>
      </c>
      <c r="AS13" s="4">
        <f t="shared" si="21"/>
        <v>10</v>
      </c>
      <c r="AT13" s="4">
        <f t="shared" si="22"/>
        <v>27</v>
      </c>
      <c r="AU13" s="4">
        <f t="shared" si="23"/>
        <v>1</v>
      </c>
      <c r="AV13" s="4">
        <f t="shared" si="24"/>
        <v>0</v>
      </c>
      <c r="AW13" s="4">
        <f t="shared" si="25"/>
        <v>0</v>
      </c>
      <c r="AX13" s="4">
        <f t="shared" si="26"/>
        <v>3</v>
      </c>
      <c r="AY13" s="4">
        <f t="shared" si="27"/>
        <v>1</v>
      </c>
      <c r="AZ13" s="4">
        <f t="shared" si="28"/>
        <v>7</v>
      </c>
      <c r="BA13" s="4">
        <f t="shared" si="29"/>
        <v>0</v>
      </c>
      <c r="BB13" s="4">
        <f t="shared" si="30"/>
        <v>12</v>
      </c>
    </row>
    <row r="14" customHeight="1" spans="1:54">
      <c r="A14" s="10">
        <v>10</v>
      </c>
      <c r="B14" s="10" t="s">
        <v>29</v>
      </c>
      <c r="C14" s="11">
        <v>40</v>
      </c>
      <c r="D14" s="10">
        <v>0</v>
      </c>
      <c r="E14" s="10">
        <v>0</v>
      </c>
      <c r="F14" s="12">
        <f t="shared" si="0"/>
        <v>40</v>
      </c>
      <c r="G14" s="11">
        <v>3</v>
      </c>
      <c r="H14" s="10">
        <v>0</v>
      </c>
      <c r="I14" s="10">
        <v>0</v>
      </c>
      <c r="J14" s="12">
        <f t="shared" si="1"/>
        <v>3</v>
      </c>
      <c r="K14" s="25">
        <v>0</v>
      </c>
      <c r="L14" s="10">
        <v>0</v>
      </c>
      <c r="M14" s="10">
        <v>0</v>
      </c>
      <c r="N14" s="12">
        <f t="shared" si="2"/>
        <v>0</v>
      </c>
      <c r="O14" s="11">
        <v>8</v>
      </c>
      <c r="P14" s="10">
        <v>0</v>
      </c>
      <c r="Q14" s="10">
        <v>0</v>
      </c>
      <c r="R14" s="12">
        <f t="shared" si="3"/>
        <v>8</v>
      </c>
      <c r="S14" s="11">
        <v>7</v>
      </c>
      <c r="T14" s="10">
        <v>0</v>
      </c>
      <c r="U14" s="10">
        <v>0</v>
      </c>
      <c r="V14" s="12">
        <f t="shared" si="4"/>
        <v>7</v>
      </c>
      <c r="W14" s="11">
        <v>26</v>
      </c>
      <c r="X14" s="10">
        <v>0</v>
      </c>
      <c r="Y14" s="10">
        <v>0</v>
      </c>
      <c r="Z14" s="12">
        <f t="shared" si="7"/>
        <v>26</v>
      </c>
      <c r="AA14" s="49">
        <v>22</v>
      </c>
      <c r="AB14" s="10">
        <v>0</v>
      </c>
      <c r="AC14" s="10">
        <v>0</v>
      </c>
      <c r="AD14" s="12">
        <f t="shared" si="5"/>
        <v>22</v>
      </c>
      <c r="AE14" s="14">
        <f t="shared" si="8"/>
        <v>106</v>
      </c>
      <c r="AF14" s="14">
        <f t="shared" si="9"/>
        <v>0</v>
      </c>
      <c r="AG14" s="14">
        <f t="shared" si="10"/>
        <v>0</v>
      </c>
      <c r="AH14" s="14">
        <f t="shared" si="11"/>
        <v>106</v>
      </c>
      <c r="AI14" s="19">
        <f t="shared" si="12"/>
        <v>0</v>
      </c>
      <c r="AJ14" s="19">
        <f t="shared" si="13"/>
        <v>0</v>
      </c>
      <c r="AK14" s="19">
        <f t="shared" si="14"/>
        <v>0</v>
      </c>
      <c r="AL14" s="19">
        <f t="shared" si="15"/>
        <v>0</v>
      </c>
      <c r="AN14" s="4">
        <f t="shared" si="16"/>
        <v>0</v>
      </c>
      <c r="AO14" s="4">
        <f t="shared" si="17"/>
        <v>0</v>
      </c>
      <c r="AP14" s="4">
        <f t="shared" si="18"/>
        <v>0</v>
      </c>
      <c r="AQ14" s="4">
        <f t="shared" si="19"/>
        <v>0</v>
      </c>
      <c r="AR14" s="4">
        <f t="shared" si="20"/>
        <v>0</v>
      </c>
      <c r="AS14" s="4">
        <f t="shared" si="21"/>
        <v>0</v>
      </c>
      <c r="AT14" s="4">
        <f t="shared" si="22"/>
        <v>0</v>
      </c>
      <c r="AU14" s="4">
        <f t="shared" si="23"/>
        <v>0</v>
      </c>
      <c r="AV14" s="4">
        <f t="shared" si="24"/>
        <v>0</v>
      </c>
      <c r="AW14" s="4">
        <f t="shared" si="25"/>
        <v>0</v>
      </c>
      <c r="AX14" s="4">
        <f t="shared" si="26"/>
        <v>0</v>
      </c>
      <c r="AY14" s="4">
        <f t="shared" si="27"/>
        <v>0</v>
      </c>
      <c r="AZ14" s="4">
        <f t="shared" si="28"/>
        <v>0</v>
      </c>
      <c r="BA14" s="4">
        <f t="shared" si="29"/>
        <v>0</v>
      </c>
      <c r="BB14" s="4">
        <f t="shared" si="30"/>
        <v>0</v>
      </c>
    </row>
    <row r="15" customHeight="1" spans="1:54">
      <c r="A15" s="9">
        <v>11</v>
      </c>
      <c r="B15" s="10" t="s">
        <v>30</v>
      </c>
      <c r="C15" s="11">
        <v>626</v>
      </c>
      <c r="D15" s="10">
        <v>0</v>
      </c>
      <c r="E15" s="10">
        <v>18</v>
      </c>
      <c r="F15" s="12">
        <f t="shared" si="0"/>
        <v>644</v>
      </c>
      <c r="G15" s="11">
        <v>148</v>
      </c>
      <c r="H15" s="10">
        <v>0</v>
      </c>
      <c r="I15" s="10">
        <v>1</v>
      </c>
      <c r="J15" s="12">
        <f t="shared" si="1"/>
        <v>149</v>
      </c>
      <c r="K15" s="25">
        <v>0</v>
      </c>
      <c r="L15" s="10">
        <v>0</v>
      </c>
      <c r="M15" s="10">
        <v>0</v>
      </c>
      <c r="N15" s="12">
        <f t="shared" si="2"/>
        <v>0</v>
      </c>
      <c r="O15" s="11">
        <v>147</v>
      </c>
      <c r="P15" s="10">
        <v>2</v>
      </c>
      <c r="Q15" s="10">
        <v>1</v>
      </c>
      <c r="R15" s="12">
        <f t="shared" si="3"/>
        <v>146</v>
      </c>
      <c r="S15" s="11">
        <v>163</v>
      </c>
      <c r="T15" s="10">
        <v>0</v>
      </c>
      <c r="U15" s="10">
        <v>2</v>
      </c>
      <c r="V15" s="12">
        <f t="shared" si="4"/>
        <v>165</v>
      </c>
      <c r="W15" s="11">
        <v>283</v>
      </c>
      <c r="X15" s="10">
        <v>8</v>
      </c>
      <c r="Y15" s="10">
        <v>2</v>
      </c>
      <c r="Z15" s="12">
        <f t="shared" si="7"/>
        <v>277</v>
      </c>
      <c r="AA15" s="49">
        <v>469</v>
      </c>
      <c r="AB15" s="10">
        <v>0</v>
      </c>
      <c r="AC15" s="10">
        <v>9</v>
      </c>
      <c r="AD15" s="12">
        <f t="shared" si="5"/>
        <v>478</v>
      </c>
      <c r="AE15" s="14">
        <f t="shared" si="8"/>
        <v>1836</v>
      </c>
      <c r="AF15" s="14">
        <f t="shared" si="9"/>
        <v>10</v>
      </c>
      <c r="AG15" s="14">
        <f t="shared" si="10"/>
        <v>33</v>
      </c>
      <c r="AH15" s="14">
        <f t="shared" si="11"/>
        <v>1859</v>
      </c>
      <c r="AI15" s="19">
        <f t="shared" si="12"/>
        <v>0</v>
      </c>
      <c r="AJ15" s="19">
        <f t="shared" si="13"/>
        <v>19</v>
      </c>
      <c r="AK15" s="19">
        <f t="shared" si="14"/>
        <v>10</v>
      </c>
      <c r="AL15" s="19">
        <f t="shared" si="15"/>
        <v>14</v>
      </c>
      <c r="AN15" s="4">
        <f t="shared" si="16"/>
        <v>18</v>
      </c>
      <c r="AO15" s="4">
        <f t="shared" si="17"/>
        <v>1</v>
      </c>
      <c r="AP15" s="4">
        <f t="shared" si="18"/>
        <v>1</v>
      </c>
      <c r="AQ15" s="4">
        <f t="shared" si="19"/>
        <v>2</v>
      </c>
      <c r="AR15" s="4">
        <f t="shared" si="20"/>
        <v>2</v>
      </c>
      <c r="AS15" s="4">
        <f t="shared" si="21"/>
        <v>9</v>
      </c>
      <c r="AT15" s="4">
        <f t="shared" si="22"/>
        <v>33</v>
      </c>
      <c r="AU15" s="4">
        <f t="shared" si="23"/>
        <v>0</v>
      </c>
      <c r="AV15" s="4">
        <f t="shared" si="24"/>
        <v>0</v>
      </c>
      <c r="AW15" s="4">
        <f t="shared" si="25"/>
        <v>0</v>
      </c>
      <c r="AX15" s="4">
        <f t="shared" si="26"/>
        <v>2</v>
      </c>
      <c r="AY15" s="4">
        <f t="shared" si="27"/>
        <v>0</v>
      </c>
      <c r="AZ15" s="4">
        <f t="shared" si="28"/>
        <v>8</v>
      </c>
      <c r="BA15" s="4">
        <f t="shared" si="29"/>
        <v>0</v>
      </c>
      <c r="BB15" s="4">
        <f t="shared" si="30"/>
        <v>10</v>
      </c>
    </row>
    <row r="16" customHeight="1" spans="1:54">
      <c r="A16" s="10">
        <v>12</v>
      </c>
      <c r="B16" s="10" t="s">
        <v>31</v>
      </c>
      <c r="C16" s="11">
        <v>439</v>
      </c>
      <c r="D16" s="10">
        <v>0</v>
      </c>
      <c r="E16" s="10">
        <v>14</v>
      </c>
      <c r="F16" s="12">
        <f t="shared" si="0"/>
        <v>453</v>
      </c>
      <c r="G16" s="11">
        <v>53</v>
      </c>
      <c r="H16" s="10">
        <v>1</v>
      </c>
      <c r="I16" s="10">
        <v>0</v>
      </c>
      <c r="J16" s="12">
        <f t="shared" si="1"/>
        <v>52</v>
      </c>
      <c r="K16" s="25">
        <v>0</v>
      </c>
      <c r="L16" s="10">
        <v>0</v>
      </c>
      <c r="M16" s="10">
        <v>0</v>
      </c>
      <c r="N16" s="12">
        <f t="shared" si="2"/>
        <v>0</v>
      </c>
      <c r="O16" s="11">
        <v>130</v>
      </c>
      <c r="P16" s="10">
        <v>3</v>
      </c>
      <c r="Q16" s="10">
        <v>0</v>
      </c>
      <c r="R16" s="12">
        <f t="shared" si="3"/>
        <v>127</v>
      </c>
      <c r="S16" s="11">
        <v>92</v>
      </c>
      <c r="T16" s="10">
        <v>0</v>
      </c>
      <c r="U16" s="10">
        <v>3</v>
      </c>
      <c r="V16" s="12">
        <f t="shared" si="4"/>
        <v>95</v>
      </c>
      <c r="W16" s="11">
        <v>285</v>
      </c>
      <c r="X16" s="10">
        <v>7</v>
      </c>
      <c r="Y16" s="10">
        <v>3</v>
      </c>
      <c r="Z16" s="12">
        <f t="shared" si="7"/>
        <v>281</v>
      </c>
      <c r="AA16" s="49">
        <v>303</v>
      </c>
      <c r="AB16" s="10">
        <v>1</v>
      </c>
      <c r="AC16" s="10">
        <v>8</v>
      </c>
      <c r="AD16" s="12">
        <f t="shared" si="5"/>
        <v>310</v>
      </c>
      <c r="AE16" s="14">
        <f t="shared" si="8"/>
        <v>1302</v>
      </c>
      <c r="AF16" s="14">
        <f t="shared" si="9"/>
        <v>12</v>
      </c>
      <c r="AG16" s="14">
        <f t="shared" si="10"/>
        <v>28</v>
      </c>
      <c r="AH16" s="14">
        <f t="shared" si="11"/>
        <v>1318</v>
      </c>
      <c r="AI16" s="19">
        <f t="shared" si="12"/>
        <v>1</v>
      </c>
      <c r="AJ16" s="19">
        <f t="shared" si="13"/>
        <v>14</v>
      </c>
      <c r="AK16" s="19">
        <f t="shared" si="14"/>
        <v>11</v>
      </c>
      <c r="AL16" s="19">
        <f t="shared" si="15"/>
        <v>14</v>
      </c>
      <c r="AN16" s="4">
        <f t="shared" si="16"/>
        <v>14</v>
      </c>
      <c r="AO16" s="4">
        <f t="shared" si="17"/>
        <v>0</v>
      </c>
      <c r="AP16" s="4">
        <f t="shared" si="18"/>
        <v>0</v>
      </c>
      <c r="AQ16" s="4">
        <f t="shared" si="19"/>
        <v>3</v>
      </c>
      <c r="AR16" s="4">
        <f t="shared" si="20"/>
        <v>3</v>
      </c>
      <c r="AS16" s="4">
        <f t="shared" si="21"/>
        <v>8</v>
      </c>
      <c r="AT16" s="4">
        <f t="shared" si="22"/>
        <v>28</v>
      </c>
      <c r="AU16" s="4">
        <f t="shared" si="23"/>
        <v>0</v>
      </c>
      <c r="AV16" s="4">
        <f t="shared" si="24"/>
        <v>1</v>
      </c>
      <c r="AW16" s="4">
        <f t="shared" si="25"/>
        <v>0</v>
      </c>
      <c r="AX16" s="4">
        <f t="shared" si="26"/>
        <v>3</v>
      </c>
      <c r="AY16" s="4">
        <f t="shared" si="27"/>
        <v>0</v>
      </c>
      <c r="AZ16" s="4">
        <f t="shared" si="28"/>
        <v>7</v>
      </c>
      <c r="BA16" s="4">
        <f t="shared" si="29"/>
        <v>1</v>
      </c>
      <c r="BB16" s="4">
        <f t="shared" si="30"/>
        <v>12</v>
      </c>
    </row>
    <row r="17" customHeight="1" spans="1:54">
      <c r="A17" s="9">
        <v>13</v>
      </c>
      <c r="B17" s="10" t="s">
        <v>32</v>
      </c>
      <c r="C17" s="11">
        <v>502</v>
      </c>
      <c r="D17" s="10">
        <v>2</v>
      </c>
      <c r="E17" s="10">
        <v>5</v>
      </c>
      <c r="F17" s="12">
        <f t="shared" si="0"/>
        <v>505</v>
      </c>
      <c r="G17" s="11">
        <v>116</v>
      </c>
      <c r="H17" s="10">
        <v>0</v>
      </c>
      <c r="I17" s="10">
        <v>1</v>
      </c>
      <c r="J17" s="12">
        <f t="shared" si="1"/>
        <v>117</v>
      </c>
      <c r="K17" s="25">
        <v>0</v>
      </c>
      <c r="L17" s="10">
        <v>0</v>
      </c>
      <c r="M17" s="10">
        <v>0</v>
      </c>
      <c r="N17" s="12">
        <f t="shared" si="2"/>
        <v>0</v>
      </c>
      <c r="O17" s="11">
        <v>99</v>
      </c>
      <c r="P17" s="10">
        <v>2</v>
      </c>
      <c r="Q17" s="10">
        <v>0</v>
      </c>
      <c r="R17" s="12">
        <f t="shared" si="3"/>
        <v>97</v>
      </c>
      <c r="S17" s="11">
        <v>118</v>
      </c>
      <c r="T17" s="10">
        <v>0</v>
      </c>
      <c r="U17" s="10">
        <v>2</v>
      </c>
      <c r="V17" s="12">
        <f t="shared" si="4"/>
        <v>120</v>
      </c>
      <c r="W17" s="11">
        <v>214</v>
      </c>
      <c r="X17" s="10">
        <v>4</v>
      </c>
      <c r="Y17" s="10">
        <v>4</v>
      </c>
      <c r="Z17" s="12">
        <f t="shared" si="7"/>
        <v>214</v>
      </c>
      <c r="AA17" s="49">
        <v>340</v>
      </c>
      <c r="AB17" s="10">
        <v>1</v>
      </c>
      <c r="AC17" s="10">
        <v>3</v>
      </c>
      <c r="AD17" s="12">
        <f t="shared" si="5"/>
        <v>342</v>
      </c>
      <c r="AE17" s="14">
        <f t="shared" si="8"/>
        <v>1389</v>
      </c>
      <c r="AF17" s="14">
        <f t="shared" si="9"/>
        <v>9</v>
      </c>
      <c r="AG17" s="14">
        <f t="shared" si="10"/>
        <v>15</v>
      </c>
      <c r="AH17" s="14">
        <f t="shared" si="11"/>
        <v>1395</v>
      </c>
      <c r="AI17" s="19">
        <f t="shared" si="12"/>
        <v>2</v>
      </c>
      <c r="AJ17" s="19">
        <f t="shared" si="13"/>
        <v>6</v>
      </c>
      <c r="AK17" s="19">
        <f t="shared" si="14"/>
        <v>7</v>
      </c>
      <c r="AL17" s="19">
        <f t="shared" si="15"/>
        <v>9</v>
      </c>
      <c r="AN17" s="4">
        <f t="shared" si="16"/>
        <v>5</v>
      </c>
      <c r="AO17" s="4">
        <f t="shared" si="17"/>
        <v>1</v>
      </c>
      <c r="AP17" s="4">
        <f t="shared" si="18"/>
        <v>0</v>
      </c>
      <c r="AQ17" s="4">
        <f t="shared" si="19"/>
        <v>2</v>
      </c>
      <c r="AR17" s="4">
        <f t="shared" si="20"/>
        <v>4</v>
      </c>
      <c r="AS17" s="4">
        <f t="shared" si="21"/>
        <v>3</v>
      </c>
      <c r="AT17" s="4">
        <f t="shared" si="22"/>
        <v>15</v>
      </c>
      <c r="AU17" s="4">
        <f t="shared" si="23"/>
        <v>2</v>
      </c>
      <c r="AV17" s="4">
        <f t="shared" si="24"/>
        <v>0</v>
      </c>
      <c r="AW17" s="4">
        <f t="shared" si="25"/>
        <v>0</v>
      </c>
      <c r="AX17" s="4">
        <f t="shared" si="26"/>
        <v>2</v>
      </c>
      <c r="AY17" s="4">
        <f t="shared" si="27"/>
        <v>0</v>
      </c>
      <c r="AZ17" s="4">
        <f t="shared" si="28"/>
        <v>4</v>
      </c>
      <c r="BA17" s="4">
        <f t="shared" si="29"/>
        <v>1</v>
      </c>
      <c r="BB17" s="4">
        <f t="shared" si="30"/>
        <v>9</v>
      </c>
    </row>
    <row r="18" customHeight="1" spans="1:54">
      <c r="A18" s="10">
        <v>14</v>
      </c>
      <c r="B18" s="10" t="s">
        <v>33</v>
      </c>
      <c r="C18" s="11">
        <v>204</v>
      </c>
      <c r="D18" s="10">
        <v>0</v>
      </c>
      <c r="E18" s="10">
        <v>0</v>
      </c>
      <c r="F18" s="12">
        <f t="shared" si="0"/>
        <v>204</v>
      </c>
      <c r="G18" s="11">
        <v>56</v>
      </c>
      <c r="H18" s="10">
        <v>0</v>
      </c>
      <c r="I18" s="10">
        <v>0</v>
      </c>
      <c r="J18" s="12">
        <f t="shared" si="1"/>
        <v>56</v>
      </c>
      <c r="K18" s="25">
        <v>0</v>
      </c>
      <c r="L18" s="10">
        <v>0</v>
      </c>
      <c r="M18" s="10">
        <v>0</v>
      </c>
      <c r="N18" s="12">
        <f t="shared" si="2"/>
        <v>0</v>
      </c>
      <c r="O18" s="11">
        <v>70</v>
      </c>
      <c r="P18" s="10">
        <v>0</v>
      </c>
      <c r="Q18" s="10">
        <v>1</v>
      </c>
      <c r="R18" s="12">
        <f t="shared" si="3"/>
        <v>71</v>
      </c>
      <c r="S18" s="11">
        <v>55</v>
      </c>
      <c r="T18" s="10">
        <v>0</v>
      </c>
      <c r="U18" s="10">
        <v>0</v>
      </c>
      <c r="V18" s="12">
        <f t="shared" si="4"/>
        <v>55</v>
      </c>
      <c r="W18" s="11">
        <v>156</v>
      </c>
      <c r="X18" s="10">
        <v>0</v>
      </c>
      <c r="Y18" s="10">
        <v>1</v>
      </c>
      <c r="Z18" s="12">
        <f t="shared" si="7"/>
        <v>157</v>
      </c>
      <c r="AA18" s="49">
        <v>157</v>
      </c>
      <c r="AB18" s="10">
        <v>0</v>
      </c>
      <c r="AC18" s="10">
        <v>0</v>
      </c>
      <c r="AD18" s="12">
        <f t="shared" si="5"/>
        <v>157</v>
      </c>
      <c r="AE18" s="14">
        <f t="shared" si="8"/>
        <v>698</v>
      </c>
      <c r="AF18" s="14">
        <f t="shared" si="9"/>
        <v>0</v>
      </c>
      <c r="AG18" s="14">
        <f t="shared" si="10"/>
        <v>2</v>
      </c>
      <c r="AH18" s="14">
        <f t="shared" si="11"/>
        <v>700</v>
      </c>
      <c r="AI18" s="19">
        <f t="shared" si="12"/>
        <v>0</v>
      </c>
      <c r="AJ18" s="19">
        <f t="shared" si="13"/>
        <v>0</v>
      </c>
      <c r="AK18" s="19">
        <f t="shared" si="14"/>
        <v>0</v>
      </c>
      <c r="AL18" s="19">
        <f t="shared" si="15"/>
        <v>2</v>
      </c>
      <c r="AN18" s="4">
        <f t="shared" si="16"/>
        <v>0</v>
      </c>
      <c r="AO18" s="4">
        <f t="shared" si="17"/>
        <v>0</v>
      </c>
      <c r="AP18" s="4">
        <f t="shared" si="18"/>
        <v>1</v>
      </c>
      <c r="AQ18" s="4">
        <f t="shared" si="19"/>
        <v>0</v>
      </c>
      <c r="AR18" s="4">
        <f t="shared" si="20"/>
        <v>1</v>
      </c>
      <c r="AS18" s="4">
        <f t="shared" si="21"/>
        <v>0</v>
      </c>
      <c r="AT18" s="4">
        <f t="shared" si="22"/>
        <v>2</v>
      </c>
      <c r="AU18" s="4">
        <f t="shared" si="23"/>
        <v>0</v>
      </c>
      <c r="AV18" s="4">
        <f t="shared" si="24"/>
        <v>0</v>
      </c>
      <c r="AW18" s="4">
        <f t="shared" si="25"/>
        <v>0</v>
      </c>
      <c r="AX18" s="4">
        <f t="shared" si="26"/>
        <v>0</v>
      </c>
      <c r="AY18" s="4">
        <f t="shared" si="27"/>
        <v>0</v>
      </c>
      <c r="AZ18" s="4">
        <f t="shared" si="28"/>
        <v>0</v>
      </c>
      <c r="BA18" s="4">
        <f t="shared" si="29"/>
        <v>0</v>
      </c>
      <c r="BB18" s="4">
        <f t="shared" si="30"/>
        <v>0</v>
      </c>
    </row>
    <row r="19" customHeight="1" spans="1:54">
      <c r="A19" s="9">
        <v>15</v>
      </c>
      <c r="B19" s="10" t="s">
        <v>34</v>
      </c>
      <c r="C19" s="11">
        <v>280</v>
      </c>
      <c r="D19" s="10">
        <v>0</v>
      </c>
      <c r="E19" s="10">
        <v>17</v>
      </c>
      <c r="F19" s="12">
        <f t="shared" si="0"/>
        <v>297</v>
      </c>
      <c r="G19" s="11">
        <v>101</v>
      </c>
      <c r="H19" s="10">
        <v>0</v>
      </c>
      <c r="I19" s="10">
        <v>2</v>
      </c>
      <c r="J19" s="12">
        <f t="shared" si="1"/>
        <v>103</v>
      </c>
      <c r="K19" s="25">
        <v>2</v>
      </c>
      <c r="L19" s="10">
        <v>0</v>
      </c>
      <c r="M19" s="10">
        <v>0</v>
      </c>
      <c r="N19" s="12">
        <f t="shared" si="2"/>
        <v>2</v>
      </c>
      <c r="O19" s="11">
        <v>86</v>
      </c>
      <c r="P19" s="10">
        <v>6</v>
      </c>
      <c r="Q19" s="10">
        <v>0</v>
      </c>
      <c r="R19" s="12">
        <f t="shared" si="3"/>
        <v>80</v>
      </c>
      <c r="S19" s="11">
        <v>86</v>
      </c>
      <c r="T19" s="10">
        <v>0</v>
      </c>
      <c r="U19" s="10">
        <v>6</v>
      </c>
      <c r="V19" s="12">
        <f t="shared" si="4"/>
        <v>92</v>
      </c>
      <c r="W19" s="11">
        <v>191</v>
      </c>
      <c r="X19" s="10">
        <v>9</v>
      </c>
      <c r="Y19" s="10">
        <v>1</v>
      </c>
      <c r="Z19" s="12">
        <f t="shared" si="7"/>
        <v>183</v>
      </c>
      <c r="AA19" s="49">
        <v>238</v>
      </c>
      <c r="AB19" s="10">
        <v>0</v>
      </c>
      <c r="AC19" s="10">
        <v>11</v>
      </c>
      <c r="AD19" s="12">
        <f t="shared" si="5"/>
        <v>249</v>
      </c>
      <c r="AE19" s="14">
        <f t="shared" si="8"/>
        <v>984</v>
      </c>
      <c r="AF19" s="14">
        <f t="shared" si="9"/>
        <v>15</v>
      </c>
      <c r="AG19" s="14">
        <f t="shared" si="10"/>
        <v>37</v>
      </c>
      <c r="AH19" s="14">
        <f t="shared" si="11"/>
        <v>1006</v>
      </c>
      <c r="AI19" s="19">
        <f t="shared" si="12"/>
        <v>0</v>
      </c>
      <c r="AJ19" s="19">
        <f t="shared" si="13"/>
        <v>19</v>
      </c>
      <c r="AK19" s="19">
        <f t="shared" si="14"/>
        <v>15</v>
      </c>
      <c r="AL19" s="19">
        <f t="shared" si="15"/>
        <v>18</v>
      </c>
      <c r="AN19" s="4">
        <f t="shared" si="16"/>
        <v>17</v>
      </c>
      <c r="AO19" s="4">
        <f t="shared" si="17"/>
        <v>2</v>
      </c>
      <c r="AP19" s="4">
        <f t="shared" si="18"/>
        <v>0</v>
      </c>
      <c r="AQ19" s="4">
        <f t="shared" si="19"/>
        <v>6</v>
      </c>
      <c r="AR19" s="4">
        <f t="shared" si="20"/>
        <v>1</v>
      </c>
      <c r="AS19" s="4">
        <f t="shared" si="21"/>
        <v>11</v>
      </c>
      <c r="AT19" s="4">
        <f t="shared" si="22"/>
        <v>37</v>
      </c>
      <c r="AU19" s="4">
        <f t="shared" si="23"/>
        <v>0</v>
      </c>
      <c r="AV19" s="4">
        <f t="shared" si="24"/>
        <v>0</v>
      </c>
      <c r="AW19" s="4">
        <f t="shared" si="25"/>
        <v>0</v>
      </c>
      <c r="AX19" s="4">
        <f t="shared" si="26"/>
        <v>6</v>
      </c>
      <c r="AY19" s="4">
        <f t="shared" si="27"/>
        <v>0</v>
      </c>
      <c r="AZ19" s="4">
        <f t="shared" si="28"/>
        <v>9</v>
      </c>
      <c r="BA19" s="4">
        <f t="shared" si="29"/>
        <v>0</v>
      </c>
      <c r="BB19" s="4">
        <f t="shared" si="30"/>
        <v>15</v>
      </c>
    </row>
    <row r="20" customHeight="1" spans="1:54">
      <c r="A20" s="10">
        <v>16</v>
      </c>
      <c r="B20" s="10" t="s">
        <v>35</v>
      </c>
      <c r="C20" s="11">
        <v>517</v>
      </c>
      <c r="D20" s="10">
        <v>3</v>
      </c>
      <c r="E20" s="10">
        <v>28</v>
      </c>
      <c r="F20" s="12">
        <f t="shared" si="0"/>
        <v>542</v>
      </c>
      <c r="G20" s="11">
        <v>586</v>
      </c>
      <c r="H20" s="10">
        <v>2</v>
      </c>
      <c r="I20" s="10">
        <v>3</v>
      </c>
      <c r="J20" s="12">
        <f t="shared" si="1"/>
        <v>587</v>
      </c>
      <c r="K20" s="25">
        <v>0</v>
      </c>
      <c r="L20" s="10">
        <v>0</v>
      </c>
      <c r="M20" s="10">
        <v>0</v>
      </c>
      <c r="N20" s="12">
        <f t="shared" si="2"/>
        <v>0</v>
      </c>
      <c r="O20" s="11">
        <v>159</v>
      </c>
      <c r="P20" s="10">
        <v>9</v>
      </c>
      <c r="Q20" s="10">
        <v>2</v>
      </c>
      <c r="R20" s="12">
        <f t="shared" si="3"/>
        <v>152</v>
      </c>
      <c r="S20" s="11">
        <v>177</v>
      </c>
      <c r="T20" s="10">
        <v>1</v>
      </c>
      <c r="U20" s="10">
        <v>10</v>
      </c>
      <c r="V20" s="12">
        <f t="shared" si="4"/>
        <v>186</v>
      </c>
      <c r="W20" s="11">
        <v>467</v>
      </c>
      <c r="X20" s="10">
        <v>16</v>
      </c>
      <c r="Y20" s="10">
        <v>3</v>
      </c>
      <c r="Z20" s="12">
        <f t="shared" si="7"/>
        <v>454</v>
      </c>
      <c r="AA20" s="49">
        <v>818</v>
      </c>
      <c r="AB20" s="10">
        <v>4</v>
      </c>
      <c r="AC20" s="10">
        <v>15</v>
      </c>
      <c r="AD20" s="12">
        <f t="shared" si="5"/>
        <v>829</v>
      </c>
      <c r="AE20" s="14">
        <f t="shared" si="8"/>
        <v>2724</v>
      </c>
      <c r="AF20" s="14">
        <f t="shared" si="9"/>
        <v>35</v>
      </c>
      <c r="AG20" s="14">
        <f t="shared" si="10"/>
        <v>61</v>
      </c>
      <c r="AH20" s="14">
        <f t="shared" si="11"/>
        <v>2750</v>
      </c>
      <c r="AI20" s="19">
        <f t="shared" si="12"/>
        <v>5</v>
      </c>
      <c r="AJ20" s="19">
        <f t="shared" si="13"/>
        <v>31</v>
      </c>
      <c r="AK20" s="19">
        <f t="shared" si="14"/>
        <v>30</v>
      </c>
      <c r="AL20" s="19">
        <f t="shared" si="15"/>
        <v>30</v>
      </c>
      <c r="AN20" s="4">
        <f t="shared" si="16"/>
        <v>28</v>
      </c>
      <c r="AO20" s="4">
        <f t="shared" si="17"/>
        <v>3</v>
      </c>
      <c r="AP20" s="4">
        <f t="shared" si="18"/>
        <v>2</v>
      </c>
      <c r="AQ20" s="4">
        <f t="shared" si="19"/>
        <v>10</v>
      </c>
      <c r="AR20" s="4">
        <f t="shared" si="20"/>
        <v>3</v>
      </c>
      <c r="AS20" s="4">
        <f t="shared" si="21"/>
        <v>15</v>
      </c>
      <c r="AT20" s="4">
        <f t="shared" si="22"/>
        <v>61</v>
      </c>
      <c r="AU20" s="4">
        <f t="shared" si="23"/>
        <v>3</v>
      </c>
      <c r="AV20" s="4">
        <f t="shared" si="24"/>
        <v>2</v>
      </c>
      <c r="AW20" s="4">
        <f t="shared" si="25"/>
        <v>0</v>
      </c>
      <c r="AX20" s="4">
        <f t="shared" si="26"/>
        <v>9</v>
      </c>
      <c r="AY20" s="4">
        <f t="shared" si="27"/>
        <v>1</v>
      </c>
      <c r="AZ20" s="4">
        <f t="shared" si="28"/>
        <v>16</v>
      </c>
      <c r="BA20" s="4">
        <f t="shared" si="29"/>
        <v>4</v>
      </c>
      <c r="BB20" s="4">
        <f t="shared" si="30"/>
        <v>35</v>
      </c>
    </row>
    <row r="21" ht="14.4" spans="1:54">
      <c r="A21" s="9">
        <v>17</v>
      </c>
      <c r="B21" s="10" t="s">
        <v>36</v>
      </c>
      <c r="C21" s="11">
        <v>188</v>
      </c>
      <c r="D21" s="10">
        <v>0</v>
      </c>
      <c r="E21" s="10">
        <v>1</v>
      </c>
      <c r="F21" s="12">
        <f t="shared" si="0"/>
        <v>189</v>
      </c>
      <c r="G21" s="11">
        <v>94</v>
      </c>
      <c r="H21" s="10">
        <v>1</v>
      </c>
      <c r="I21" s="10">
        <v>0</v>
      </c>
      <c r="J21" s="12">
        <f t="shared" si="1"/>
        <v>93</v>
      </c>
      <c r="K21" s="25">
        <v>0</v>
      </c>
      <c r="L21" s="10">
        <v>0</v>
      </c>
      <c r="M21" s="10">
        <v>0</v>
      </c>
      <c r="N21" s="12">
        <f t="shared" si="2"/>
        <v>0</v>
      </c>
      <c r="O21" s="11">
        <v>48</v>
      </c>
      <c r="P21" s="10">
        <v>0</v>
      </c>
      <c r="Q21" s="10">
        <v>0</v>
      </c>
      <c r="R21" s="12">
        <f t="shared" si="3"/>
        <v>48</v>
      </c>
      <c r="S21" s="11">
        <v>60</v>
      </c>
      <c r="T21" s="10">
        <v>0</v>
      </c>
      <c r="U21" s="10">
        <v>0</v>
      </c>
      <c r="V21" s="12">
        <f t="shared" si="4"/>
        <v>60</v>
      </c>
      <c r="W21" s="11">
        <v>125</v>
      </c>
      <c r="X21" s="10">
        <v>1</v>
      </c>
      <c r="Y21" s="10">
        <v>0</v>
      </c>
      <c r="Z21" s="12">
        <f t="shared" si="7"/>
        <v>124</v>
      </c>
      <c r="AA21" s="49">
        <v>172</v>
      </c>
      <c r="AB21" s="10">
        <v>1</v>
      </c>
      <c r="AC21" s="10">
        <v>1</v>
      </c>
      <c r="AD21" s="12">
        <f t="shared" si="5"/>
        <v>172</v>
      </c>
      <c r="AE21" s="14">
        <f t="shared" si="8"/>
        <v>687</v>
      </c>
      <c r="AF21" s="14">
        <f t="shared" si="9"/>
        <v>3</v>
      </c>
      <c r="AG21" s="14">
        <f t="shared" si="10"/>
        <v>2</v>
      </c>
      <c r="AH21" s="14">
        <f t="shared" si="11"/>
        <v>686</v>
      </c>
      <c r="AI21" s="19">
        <f t="shared" si="12"/>
        <v>1</v>
      </c>
      <c r="AJ21" s="19">
        <f t="shared" si="13"/>
        <v>1</v>
      </c>
      <c r="AK21" s="19">
        <f t="shared" si="14"/>
        <v>2</v>
      </c>
      <c r="AL21" s="19">
        <f t="shared" si="15"/>
        <v>1</v>
      </c>
      <c r="AN21" s="4">
        <f t="shared" si="16"/>
        <v>1</v>
      </c>
      <c r="AO21" s="4">
        <f t="shared" si="17"/>
        <v>0</v>
      </c>
      <c r="AP21" s="4">
        <f t="shared" si="18"/>
        <v>0</v>
      </c>
      <c r="AQ21" s="4">
        <f t="shared" si="19"/>
        <v>0</v>
      </c>
      <c r="AR21" s="4">
        <f t="shared" si="20"/>
        <v>0</v>
      </c>
      <c r="AS21" s="4">
        <f t="shared" si="21"/>
        <v>1</v>
      </c>
      <c r="AT21" s="4">
        <f t="shared" si="22"/>
        <v>2</v>
      </c>
      <c r="AU21" s="4">
        <f t="shared" si="23"/>
        <v>0</v>
      </c>
      <c r="AV21" s="4">
        <f t="shared" si="24"/>
        <v>1</v>
      </c>
      <c r="AW21" s="4">
        <f t="shared" si="25"/>
        <v>0</v>
      </c>
      <c r="AX21" s="4">
        <f t="shared" si="26"/>
        <v>0</v>
      </c>
      <c r="AY21" s="4">
        <f t="shared" si="27"/>
        <v>0</v>
      </c>
      <c r="AZ21" s="4">
        <f t="shared" si="28"/>
        <v>1</v>
      </c>
      <c r="BA21" s="4">
        <f t="shared" si="29"/>
        <v>1</v>
      </c>
      <c r="BB21" s="4">
        <f t="shared" si="30"/>
        <v>3</v>
      </c>
    </row>
    <row r="22" customHeight="1" spans="1:54">
      <c r="A22" s="10">
        <v>18</v>
      </c>
      <c r="B22" s="10" t="s">
        <v>37</v>
      </c>
      <c r="C22" s="11">
        <v>194</v>
      </c>
      <c r="D22" s="10">
        <v>0</v>
      </c>
      <c r="E22" s="10">
        <v>0</v>
      </c>
      <c r="F22" s="12">
        <f t="shared" si="0"/>
        <v>194</v>
      </c>
      <c r="G22" s="11">
        <v>102</v>
      </c>
      <c r="H22" s="10">
        <v>1</v>
      </c>
      <c r="I22" s="10">
        <v>2</v>
      </c>
      <c r="J22" s="12">
        <f t="shared" si="1"/>
        <v>103</v>
      </c>
      <c r="K22" s="25">
        <v>1</v>
      </c>
      <c r="L22" s="10">
        <v>0</v>
      </c>
      <c r="M22" s="10">
        <v>0</v>
      </c>
      <c r="N22" s="12">
        <f t="shared" si="2"/>
        <v>1</v>
      </c>
      <c r="O22" s="11">
        <v>41</v>
      </c>
      <c r="P22" s="10">
        <v>0</v>
      </c>
      <c r="Q22" s="10">
        <v>0</v>
      </c>
      <c r="R22" s="12">
        <f t="shared" si="3"/>
        <v>41</v>
      </c>
      <c r="S22" s="11">
        <v>88</v>
      </c>
      <c r="T22" s="10">
        <v>0</v>
      </c>
      <c r="U22" s="10">
        <v>0</v>
      </c>
      <c r="V22" s="12">
        <f t="shared" si="4"/>
        <v>88</v>
      </c>
      <c r="W22" s="11">
        <v>123</v>
      </c>
      <c r="X22" s="10">
        <v>0</v>
      </c>
      <c r="Y22" s="10">
        <v>3</v>
      </c>
      <c r="Z22" s="12">
        <f t="shared" si="7"/>
        <v>126</v>
      </c>
      <c r="AA22" s="49">
        <v>168</v>
      </c>
      <c r="AB22" s="10">
        <v>1</v>
      </c>
      <c r="AC22" s="10">
        <v>2</v>
      </c>
      <c r="AD22" s="12">
        <f t="shared" si="5"/>
        <v>169</v>
      </c>
      <c r="AE22" s="14">
        <f t="shared" si="8"/>
        <v>717</v>
      </c>
      <c r="AF22" s="14">
        <f t="shared" si="9"/>
        <v>2</v>
      </c>
      <c r="AG22" s="14">
        <f t="shared" si="10"/>
        <v>7</v>
      </c>
      <c r="AH22" s="14">
        <f t="shared" si="11"/>
        <v>722</v>
      </c>
      <c r="AI22" s="19">
        <f t="shared" si="12"/>
        <v>1</v>
      </c>
      <c r="AJ22" s="19">
        <f t="shared" si="13"/>
        <v>2</v>
      </c>
      <c r="AK22" s="19">
        <f t="shared" si="14"/>
        <v>1</v>
      </c>
      <c r="AL22" s="19">
        <f t="shared" si="15"/>
        <v>5</v>
      </c>
      <c r="AN22" s="4">
        <f t="shared" si="16"/>
        <v>0</v>
      </c>
      <c r="AO22" s="4">
        <f t="shared" si="17"/>
        <v>2</v>
      </c>
      <c r="AP22" s="4">
        <f t="shared" si="18"/>
        <v>0</v>
      </c>
      <c r="AQ22" s="4">
        <f t="shared" si="19"/>
        <v>0</v>
      </c>
      <c r="AR22" s="4">
        <f t="shared" si="20"/>
        <v>3</v>
      </c>
      <c r="AS22" s="4">
        <f t="shared" si="21"/>
        <v>2</v>
      </c>
      <c r="AT22" s="4">
        <f t="shared" si="22"/>
        <v>7</v>
      </c>
      <c r="AU22" s="4">
        <f t="shared" si="23"/>
        <v>0</v>
      </c>
      <c r="AV22" s="4">
        <f t="shared" si="24"/>
        <v>1</v>
      </c>
      <c r="AW22" s="4">
        <f t="shared" si="25"/>
        <v>0</v>
      </c>
      <c r="AX22" s="4">
        <f t="shared" si="26"/>
        <v>0</v>
      </c>
      <c r="AY22" s="4">
        <f t="shared" si="27"/>
        <v>0</v>
      </c>
      <c r="AZ22" s="4">
        <f t="shared" si="28"/>
        <v>0</v>
      </c>
      <c r="BA22" s="4">
        <f t="shared" si="29"/>
        <v>1</v>
      </c>
      <c r="BB22" s="4">
        <f t="shared" si="30"/>
        <v>2</v>
      </c>
    </row>
    <row r="23" customHeight="1" spans="1:54">
      <c r="A23" s="9">
        <v>19</v>
      </c>
      <c r="B23" s="10" t="s">
        <v>38</v>
      </c>
      <c r="C23" s="11">
        <v>162</v>
      </c>
      <c r="D23" s="10">
        <v>0</v>
      </c>
      <c r="E23" s="10">
        <v>6</v>
      </c>
      <c r="F23" s="12">
        <f t="shared" si="0"/>
        <v>168</v>
      </c>
      <c r="G23" s="11">
        <v>51</v>
      </c>
      <c r="H23" s="10">
        <v>0</v>
      </c>
      <c r="I23" s="10">
        <v>1</v>
      </c>
      <c r="J23" s="12">
        <f t="shared" si="1"/>
        <v>52</v>
      </c>
      <c r="K23" s="25">
        <v>1</v>
      </c>
      <c r="L23" s="10">
        <v>0</v>
      </c>
      <c r="M23" s="10">
        <v>0</v>
      </c>
      <c r="N23" s="12">
        <f t="shared" si="2"/>
        <v>1</v>
      </c>
      <c r="O23" s="11">
        <v>41</v>
      </c>
      <c r="P23" s="10">
        <v>2</v>
      </c>
      <c r="Q23" s="10">
        <v>1</v>
      </c>
      <c r="R23" s="12">
        <f t="shared" si="3"/>
        <v>40</v>
      </c>
      <c r="S23" s="11">
        <v>47</v>
      </c>
      <c r="T23" s="10">
        <v>0</v>
      </c>
      <c r="U23" s="10">
        <v>2</v>
      </c>
      <c r="V23" s="12">
        <f t="shared" si="4"/>
        <v>49</v>
      </c>
      <c r="W23" s="11">
        <v>86</v>
      </c>
      <c r="X23" s="10">
        <v>2</v>
      </c>
      <c r="Y23" s="10">
        <v>1</v>
      </c>
      <c r="Z23" s="12">
        <f t="shared" si="7"/>
        <v>85</v>
      </c>
      <c r="AA23" s="49">
        <v>113</v>
      </c>
      <c r="AB23" s="10">
        <v>0</v>
      </c>
      <c r="AC23" s="10">
        <v>3</v>
      </c>
      <c r="AD23" s="12">
        <f t="shared" si="5"/>
        <v>116</v>
      </c>
      <c r="AE23" s="14">
        <f t="shared" si="8"/>
        <v>501</v>
      </c>
      <c r="AF23" s="14">
        <f t="shared" si="9"/>
        <v>4</v>
      </c>
      <c r="AG23" s="14">
        <f t="shared" si="10"/>
        <v>14</v>
      </c>
      <c r="AH23" s="14">
        <f t="shared" si="11"/>
        <v>511</v>
      </c>
      <c r="AI23" s="19">
        <f t="shared" si="12"/>
        <v>0</v>
      </c>
      <c r="AJ23" s="19">
        <f t="shared" si="13"/>
        <v>7</v>
      </c>
      <c r="AK23" s="19">
        <f t="shared" si="14"/>
        <v>4</v>
      </c>
      <c r="AL23" s="19">
        <f t="shared" si="15"/>
        <v>7</v>
      </c>
      <c r="AN23" s="4">
        <f t="shared" si="16"/>
        <v>6</v>
      </c>
      <c r="AO23" s="4">
        <f t="shared" si="17"/>
        <v>1</v>
      </c>
      <c r="AP23" s="4">
        <f t="shared" si="18"/>
        <v>1</v>
      </c>
      <c r="AQ23" s="4">
        <f t="shared" si="19"/>
        <v>2</v>
      </c>
      <c r="AR23" s="4">
        <f t="shared" si="20"/>
        <v>1</v>
      </c>
      <c r="AS23" s="4">
        <f t="shared" si="21"/>
        <v>3</v>
      </c>
      <c r="AT23" s="4">
        <f t="shared" si="22"/>
        <v>14</v>
      </c>
      <c r="AU23" s="4">
        <f t="shared" si="23"/>
        <v>0</v>
      </c>
      <c r="AV23" s="4">
        <f t="shared" si="24"/>
        <v>0</v>
      </c>
      <c r="AW23" s="4">
        <f t="shared" si="25"/>
        <v>0</v>
      </c>
      <c r="AX23" s="4">
        <f t="shared" si="26"/>
        <v>2</v>
      </c>
      <c r="AY23" s="4">
        <f t="shared" si="27"/>
        <v>0</v>
      </c>
      <c r="AZ23" s="4">
        <f t="shared" si="28"/>
        <v>2</v>
      </c>
      <c r="BA23" s="4">
        <f t="shared" si="29"/>
        <v>0</v>
      </c>
      <c r="BB23" s="4">
        <f t="shared" si="30"/>
        <v>4</v>
      </c>
    </row>
    <row r="24" customHeight="1" spans="1:54">
      <c r="A24" s="10">
        <v>20</v>
      </c>
      <c r="B24" s="10" t="s">
        <v>39</v>
      </c>
      <c r="C24" s="11">
        <v>77</v>
      </c>
      <c r="D24" s="10">
        <v>0</v>
      </c>
      <c r="E24" s="10">
        <v>4</v>
      </c>
      <c r="F24" s="12">
        <f t="shared" si="0"/>
        <v>81</v>
      </c>
      <c r="G24" s="11">
        <v>34</v>
      </c>
      <c r="H24" s="10">
        <v>0</v>
      </c>
      <c r="I24" s="10">
        <v>2</v>
      </c>
      <c r="J24" s="12">
        <f t="shared" si="1"/>
        <v>36</v>
      </c>
      <c r="K24" s="25">
        <v>0</v>
      </c>
      <c r="L24" s="10">
        <v>0</v>
      </c>
      <c r="M24" s="10">
        <v>0</v>
      </c>
      <c r="N24" s="12">
        <f t="shared" si="2"/>
        <v>0</v>
      </c>
      <c r="O24" s="11">
        <v>36</v>
      </c>
      <c r="P24" s="10">
        <v>2</v>
      </c>
      <c r="Q24" s="10">
        <v>0</v>
      </c>
      <c r="R24" s="12">
        <f t="shared" si="3"/>
        <v>34</v>
      </c>
      <c r="S24" s="11">
        <v>41</v>
      </c>
      <c r="T24" s="10">
        <v>0</v>
      </c>
      <c r="U24" s="10">
        <v>2</v>
      </c>
      <c r="V24" s="12">
        <f t="shared" si="4"/>
        <v>43</v>
      </c>
      <c r="W24" s="11">
        <v>67</v>
      </c>
      <c r="X24" s="10">
        <v>1</v>
      </c>
      <c r="Y24" s="10">
        <v>1</v>
      </c>
      <c r="Z24" s="12">
        <f t="shared" si="7"/>
        <v>67</v>
      </c>
      <c r="AA24" s="49">
        <v>63</v>
      </c>
      <c r="AB24" s="10">
        <v>0</v>
      </c>
      <c r="AC24" s="10">
        <v>2</v>
      </c>
      <c r="AD24" s="12">
        <f t="shared" si="5"/>
        <v>65</v>
      </c>
      <c r="AE24" s="14">
        <f t="shared" si="8"/>
        <v>318</v>
      </c>
      <c r="AF24" s="14">
        <f t="shared" si="9"/>
        <v>3</v>
      </c>
      <c r="AG24" s="14">
        <f t="shared" si="10"/>
        <v>11</v>
      </c>
      <c r="AH24" s="14">
        <f t="shared" si="11"/>
        <v>326</v>
      </c>
      <c r="AI24" s="19">
        <f t="shared" si="12"/>
        <v>0</v>
      </c>
      <c r="AJ24" s="19">
        <f t="shared" si="13"/>
        <v>6</v>
      </c>
      <c r="AK24" s="19">
        <f t="shared" si="14"/>
        <v>3</v>
      </c>
      <c r="AL24" s="19">
        <f t="shared" si="15"/>
        <v>5</v>
      </c>
      <c r="AN24" s="4">
        <f t="shared" si="16"/>
        <v>4</v>
      </c>
      <c r="AO24" s="4">
        <f t="shared" si="17"/>
        <v>2</v>
      </c>
      <c r="AP24" s="4">
        <f t="shared" si="18"/>
        <v>0</v>
      </c>
      <c r="AQ24" s="4">
        <f t="shared" si="19"/>
        <v>2</v>
      </c>
      <c r="AR24" s="4">
        <f t="shared" si="20"/>
        <v>1</v>
      </c>
      <c r="AS24" s="4">
        <f t="shared" si="21"/>
        <v>2</v>
      </c>
      <c r="AT24" s="4">
        <f t="shared" si="22"/>
        <v>11</v>
      </c>
      <c r="AU24" s="4">
        <f t="shared" si="23"/>
        <v>0</v>
      </c>
      <c r="AV24" s="4">
        <f t="shared" si="24"/>
        <v>0</v>
      </c>
      <c r="AW24" s="4">
        <f t="shared" si="25"/>
        <v>0</v>
      </c>
      <c r="AX24" s="4">
        <f t="shared" si="26"/>
        <v>2</v>
      </c>
      <c r="AY24" s="4">
        <f t="shared" si="27"/>
        <v>0</v>
      </c>
      <c r="AZ24" s="4">
        <f t="shared" si="28"/>
        <v>1</v>
      </c>
      <c r="BA24" s="4">
        <f t="shared" si="29"/>
        <v>0</v>
      </c>
      <c r="BB24" s="4">
        <f t="shared" si="30"/>
        <v>3</v>
      </c>
    </row>
    <row r="25" customHeight="1" spans="1:54">
      <c r="A25" s="9">
        <v>21</v>
      </c>
      <c r="B25" s="10" t="s">
        <v>40</v>
      </c>
      <c r="C25" s="11">
        <v>250</v>
      </c>
      <c r="D25" s="10">
        <v>0</v>
      </c>
      <c r="E25" s="10">
        <v>0</v>
      </c>
      <c r="F25" s="12">
        <f t="shared" si="0"/>
        <v>250</v>
      </c>
      <c r="G25" s="11">
        <v>59</v>
      </c>
      <c r="H25" s="10">
        <v>1</v>
      </c>
      <c r="I25" s="10">
        <v>5</v>
      </c>
      <c r="J25" s="12">
        <f t="shared" si="1"/>
        <v>63</v>
      </c>
      <c r="K25" s="25">
        <v>0</v>
      </c>
      <c r="L25" s="10">
        <v>0</v>
      </c>
      <c r="M25" s="10">
        <v>0</v>
      </c>
      <c r="N25" s="12">
        <f t="shared" si="2"/>
        <v>0</v>
      </c>
      <c r="O25" s="11">
        <v>124</v>
      </c>
      <c r="P25" s="10">
        <v>3</v>
      </c>
      <c r="Q25" s="10">
        <v>1</v>
      </c>
      <c r="R25" s="12">
        <f t="shared" si="3"/>
        <v>122</v>
      </c>
      <c r="S25" s="11">
        <v>68</v>
      </c>
      <c r="T25" s="10">
        <v>0</v>
      </c>
      <c r="U25" s="10">
        <v>3</v>
      </c>
      <c r="V25" s="12">
        <f t="shared" si="4"/>
        <v>71</v>
      </c>
      <c r="W25" s="11">
        <v>181</v>
      </c>
      <c r="X25" s="10">
        <v>2</v>
      </c>
      <c r="Y25" s="10">
        <v>1</v>
      </c>
      <c r="Z25" s="12">
        <f t="shared" si="7"/>
        <v>180</v>
      </c>
      <c r="AA25" s="49">
        <v>192</v>
      </c>
      <c r="AB25" s="10">
        <v>1</v>
      </c>
      <c r="AC25" s="10">
        <v>2</v>
      </c>
      <c r="AD25" s="12">
        <f t="shared" si="5"/>
        <v>193</v>
      </c>
      <c r="AE25" s="14">
        <f t="shared" si="8"/>
        <v>874</v>
      </c>
      <c r="AF25" s="14">
        <f t="shared" si="9"/>
        <v>7</v>
      </c>
      <c r="AG25" s="14">
        <f t="shared" si="10"/>
        <v>12</v>
      </c>
      <c r="AH25" s="14">
        <f t="shared" si="11"/>
        <v>879</v>
      </c>
      <c r="AI25" s="19">
        <f t="shared" si="12"/>
        <v>1</v>
      </c>
      <c r="AJ25" s="19">
        <f t="shared" si="13"/>
        <v>5</v>
      </c>
      <c r="AK25" s="19">
        <f t="shared" si="14"/>
        <v>6</v>
      </c>
      <c r="AL25" s="19">
        <f t="shared" si="15"/>
        <v>7</v>
      </c>
      <c r="AN25" s="4">
        <f t="shared" si="16"/>
        <v>0</v>
      </c>
      <c r="AO25" s="4">
        <f t="shared" si="17"/>
        <v>5</v>
      </c>
      <c r="AP25" s="4">
        <f t="shared" si="18"/>
        <v>1</v>
      </c>
      <c r="AQ25" s="4">
        <f t="shared" si="19"/>
        <v>3</v>
      </c>
      <c r="AR25" s="4">
        <f t="shared" si="20"/>
        <v>1</v>
      </c>
      <c r="AS25" s="4">
        <f t="shared" si="21"/>
        <v>2</v>
      </c>
      <c r="AT25" s="4">
        <f t="shared" si="22"/>
        <v>12</v>
      </c>
      <c r="AU25" s="4">
        <f t="shared" si="23"/>
        <v>0</v>
      </c>
      <c r="AV25" s="4">
        <f t="shared" si="24"/>
        <v>1</v>
      </c>
      <c r="AW25" s="4">
        <f t="shared" si="25"/>
        <v>0</v>
      </c>
      <c r="AX25" s="4">
        <f t="shared" si="26"/>
        <v>3</v>
      </c>
      <c r="AY25" s="4">
        <f t="shared" si="27"/>
        <v>0</v>
      </c>
      <c r="AZ25" s="4">
        <f t="shared" si="28"/>
        <v>2</v>
      </c>
      <c r="BA25" s="4">
        <f t="shared" si="29"/>
        <v>1</v>
      </c>
      <c r="BB25" s="4">
        <f t="shared" si="30"/>
        <v>7</v>
      </c>
    </row>
    <row r="26" customHeight="1" spans="1:54">
      <c r="A26" s="10">
        <v>22</v>
      </c>
      <c r="B26" s="10" t="s">
        <v>41</v>
      </c>
      <c r="C26" s="11">
        <v>179</v>
      </c>
      <c r="D26" s="10">
        <v>1</v>
      </c>
      <c r="E26" s="10">
        <v>1</v>
      </c>
      <c r="F26" s="12">
        <f t="shared" si="0"/>
        <v>179</v>
      </c>
      <c r="G26" s="11">
        <v>33</v>
      </c>
      <c r="H26" s="10">
        <v>0</v>
      </c>
      <c r="I26" s="10">
        <v>0</v>
      </c>
      <c r="J26" s="12">
        <f t="shared" si="1"/>
        <v>33</v>
      </c>
      <c r="K26" s="25">
        <v>1</v>
      </c>
      <c r="L26" s="10">
        <v>0</v>
      </c>
      <c r="M26" s="10">
        <v>0</v>
      </c>
      <c r="N26" s="12">
        <f t="shared" si="2"/>
        <v>1</v>
      </c>
      <c r="O26" s="11">
        <v>38</v>
      </c>
      <c r="P26" s="10">
        <v>0</v>
      </c>
      <c r="Q26" s="10">
        <v>0</v>
      </c>
      <c r="R26" s="12">
        <f t="shared" si="3"/>
        <v>38</v>
      </c>
      <c r="S26" s="11">
        <v>51</v>
      </c>
      <c r="T26" s="10">
        <v>0</v>
      </c>
      <c r="U26" s="10">
        <v>0</v>
      </c>
      <c r="V26" s="12">
        <f t="shared" si="4"/>
        <v>51</v>
      </c>
      <c r="W26" s="11">
        <v>92</v>
      </c>
      <c r="X26" s="10">
        <v>2</v>
      </c>
      <c r="Y26" s="10">
        <v>1</v>
      </c>
      <c r="Z26" s="12">
        <f t="shared" si="7"/>
        <v>91</v>
      </c>
      <c r="AA26" s="49">
        <v>118</v>
      </c>
      <c r="AB26" s="10">
        <v>0</v>
      </c>
      <c r="AC26" s="10">
        <v>1</v>
      </c>
      <c r="AD26" s="12">
        <f t="shared" si="5"/>
        <v>119</v>
      </c>
      <c r="AE26" s="14">
        <f t="shared" si="8"/>
        <v>512</v>
      </c>
      <c r="AF26" s="14">
        <f t="shared" si="9"/>
        <v>3</v>
      </c>
      <c r="AG26" s="14">
        <f t="shared" si="10"/>
        <v>3</v>
      </c>
      <c r="AH26" s="14">
        <f t="shared" si="11"/>
        <v>512</v>
      </c>
      <c r="AI26" s="19">
        <f t="shared" si="12"/>
        <v>1</v>
      </c>
      <c r="AJ26" s="19">
        <f t="shared" si="13"/>
        <v>1</v>
      </c>
      <c r="AK26" s="19">
        <f t="shared" si="14"/>
        <v>2</v>
      </c>
      <c r="AL26" s="19">
        <f t="shared" si="15"/>
        <v>2</v>
      </c>
      <c r="AN26" s="4">
        <f t="shared" si="16"/>
        <v>1</v>
      </c>
      <c r="AO26" s="4">
        <f t="shared" si="17"/>
        <v>0</v>
      </c>
      <c r="AP26" s="4">
        <f t="shared" si="18"/>
        <v>0</v>
      </c>
      <c r="AQ26" s="4">
        <f t="shared" si="19"/>
        <v>0</v>
      </c>
      <c r="AR26" s="4">
        <f t="shared" si="20"/>
        <v>1</v>
      </c>
      <c r="AS26" s="4">
        <f t="shared" si="21"/>
        <v>1</v>
      </c>
      <c r="AT26" s="4">
        <f t="shared" si="22"/>
        <v>3</v>
      </c>
      <c r="AU26" s="4">
        <f t="shared" si="23"/>
        <v>1</v>
      </c>
      <c r="AV26" s="4">
        <f t="shared" si="24"/>
        <v>0</v>
      </c>
      <c r="AW26" s="4">
        <f t="shared" si="25"/>
        <v>0</v>
      </c>
      <c r="AX26" s="4">
        <f t="shared" si="26"/>
        <v>0</v>
      </c>
      <c r="AY26" s="4">
        <f t="shared" si="27"/>
        <v>0</v>
      </c>
      <c r="AZ26" s="4">
        <f t="shared" si="28"/>
        <v>2</v>
      </c>
      <c r="BA26" s="4">
        <f t="shared" si="29"/>
        <v>0</v>
      </c>
      <c r="BB26" s="4">
        <f t="shared" si="30"/>
        <v>3</v>
      </c>
    </row>
    <row r="27" customHeight="1" spans="1:54">
      <c r="A27" s="9">
        <v>23</v>
      </c>
      <c r="B27" s="10" t="s">
        <v>42</v>
      </c>
      <c r="C27" s="11">
        <v>138</v>
      </c>
      <c r="D27" s="10">
        <v>1</v>
      </c>
      <c r="E27" s="10">
        <v>3</v>
      </c>
      <c r="F27" s="12">
        <f t="shared" si="0"/>
        <v>140</v>
      </c>
      <c r="G27" s="11">
        <v>22</v>
      </c>
      <c r="H27" s="10">
        <v>0</v>
      </c>
      <c r="I27" s="10">
        <v>0</v>
      </c>
      <c r="J27" s="12">
        <f t="shared" si="1"/>
        <v>22</v>
      </c>
      <c r="K27" s="25">
        <v>1</v>
      </c>
      <c r="L27" s="10">
        <v>0</v>
      </c>
      <c r="M27" s="10">
        <v>0</v>
      </c>
      <c r="N27" s="12">
        <f t="shared" si="2"/>
        <v>1</v>
      </c>
      <c r="O27" s="11">
        <v>38</v>
      </c>
      <c r="P27" s="10">
        <v>0</v>
      </c>
      <c r="Q27" s="10">
        <v>0</v>
      </c>
      <c r="R27" s="12">
        <f t="shared" si="3"/>
        <v>38</v>
      </c>
      <c r="S27" s="11">
        <v>44</v>
      </c>
      <c r="T27" s="10">
        <v>0</v>
      </c>
      <c r="U27" s="10">
        <v>0</v>
      </c>
      <c r="V27" s="12">
        <f t="shared" si="4"/>
        <v>44</v>
      </c>
      <c r="W27" s="11">
        <v>66</v>
      </c>
      <c r="X27" s="10">
        <v>2</v>
      </c>
      <c r="Y27" s="10">
        <v>0</v>
      </c>
      <c r="Z27" s="12">
        <f t="shared" si="7"/>
        <v>64</v>
      </c>
      <c r="AA27" s="49">
        <v>75</v>
      </c>
      <c r="AB27" s="10">
        <v>1</v>
      </c>
      <c r="AC27" s="10">
        <v>2</v>
      </c>
      <c r="AD27" s="12">
        <f t="shared" si="5"/>
        <v>76</v>
      </c>
      <c r="AE27" s="14">
        <f t="shared" si="8"/>
        <v>384</v>
      </c>
      <c r="AF27" s="14">
        <f t="shared" si="9"/>
        <v>4</v>
      </c>
      <c r="AG27" s="14">
        <f t="shared" si="10"/>
        <v>5</v>
      </c>
      <c r="AH27" s="14">
        <f t="shared" si="11"/>
        <v>385</v>
      </c>
      <c r="AI27" s="19">
        <f t="shared" si="12"/>
        <v>1</v>
      </c>
      <c r="AJ27" s="19">
        <f t="shared" si="13"/>
        <v>3</v>
      </c>
      <c r="AK27" s="19">
        <f t="shared" si="14"/>
        <v>3</v>
      </c>
      <c r="AL27" s="19">
        <f t="shared" si="15"/>
        <v>2</v>
      </c>
      <c r="AN27" s="4">
        <f t="shared" si="16"/>
        <v>3</v>
      </c>
      <c r="AO27" s="4">
        <f t="shared" si="17"/>
        <v>0</v>
      </c>
      <c r="AP27" s="4">
        <f t="shared" si="18"/>
        <v>0</v>
      </c>
      <c r="AQ27" s="4">
        <f t="shared" si="19"/>
        <v>0</v>
      </c>
      <c r="AR27" s="4">
        <f t="shared" si="20"/>
        <v>0</v>
      </c>
      <c r="AS27" s="4">
        <f t="shared" si="21"/>
        <v>2</v>
      </c>
      <c r="AT27" s="4">
        <f t="shared" si="22"/>
        <v>5</v>
      </c>
      <c r="AU27" s="4">
        <f t="shared" si="23"/>
        <v>1</v>
      </c>
      <c r="AV27" s="4">
        <f t="shared" si="24"/>
        <v>0</v>
      </c>
      <c r="AW27" s="4">
        <f t="shared" si="25"/>
        <v>0</v>
      </c>
      <c r="AX27" s="4">
        <f t="shared" si="26"/>
        <v>0</v>
      </c>
      <c r="AY27" s="4">
        <f t="shared" si="27"/>
        <v>0</v>
      </c>
      <c r="AZ27" s="4">
        <f t="shared" si="28"/>
        <v>2</v>
      </c>
      <c r="BA27" s="4">
        <f t="shared" si="29"/>
        <v>1</v>
      </c>
      <c r="BB27" s="4">
        <f t="shared" si="30"/>
        <v>4</v>
      </c>
    </row>
    <row r="28" customHeight="1" spans="1:54">
      <c r="A28" s="10">
        <v>24</v>
      </c>
      <c r="B28" s="10" t="s">
        <v>43</v>
      </c>
      <c r="C28" s="11">
        <v>104</v>
      </c>
      <c r="D28" s="10">
        <v>0</v>
      </c>
      <c r="E28" s="10">
        <v>2</v>
      </c>
      <c r="F28" s="12">
        <f t="shared" si="0"/>
        <v>106</v>
      </c>
      <c r="G28" s="11">
        <v>41</v>
      </c>
      <c r="H28" s="10">
        <v>1</v>
      </c>
      <c r="I28" s="10">
        <v>2</v>
      </c>
      <c r="J28" s="12">
        <f t="shared" si="1"/>
        <v>42</v>
      </c>
      <c r="K28" s="25">
        <v>0</v>
      </c>
      <c r="L28" s="10">
        <v>0</v>
      </c>
      <c r="M28" s="10">
        <v>0</v>
      </c>
      <c r="N28" s="12">
        <f t="shared" si="2"/>
        <v>0</v>
      </c>
      <c r="O28" s="11">
        <v>13</v>
      </c>
      <c r="P28" s="10">
        <v>1</v>
      </c>
      <c r="Q28" s="10">
        <v>0</v>
      </c>
      <c r="R28" s="12">
        <f t="shared" si="3"/>
        <v>12</v>
      </c>
      <c r="S28" s="11">
        <v>31</v>
      </c>
      <c r="T28" s="10">
        <v>1</v>
      </c>
      <c r="U28" s="10">
        <v>1</v>
      </c>
      <c r="V28" s="12">
        <f t="shared" si="4"/>
        <v>31</v>
      </c>
      <c r="W28" s="11">
        <v>21</v>
      </c>
      <c r="X28" s="10">
        <v>2</v>
      </c>
      <c r="Y28" s="10">
        <v>0</v>
      </c>
      <c r="Z28" s="12">
        <f t="shared" si="7"/>
        <v>19</v>
      </c>
      <c r="AA28" s="49">
        <v>84</v>
      </c>
      <c r="AB28" s="10">
        <v>0</v>
      </c>
      <c r="AC28" s="10">
        <v>1</v>
      </c>
      <c r="AD28" s="12">
        <f t="shared" si="5"/>
        <v>85</v>
      </c>
      <c r="AE28" s="14">
        <f t="shared" si="8"/>
        <v>294</v>
      </c>
      <c r="AF28" s="14">
        <f t="shared" si="9"/>
        <v>5</v>
      </c>
      <c r="AG28" s="14">
        <f t="shared" si="10"/>
        <v>6</v>
      </c>
      <c r="AH28" s="14">
        <f t="shared" si="11"/>
        <v>295</v>
      </c>
      <c r="AI28" s="19">
        <f t="shared" si="12"/>
        <v>1</v>
      </c>
      <c r="AJ28" s="19">
        <f t="shared" si="13"/>
        <v>4</v>
      </c>
      <c r="AK28" s="19">
        <f t="shared" si="14"/>
        <v>4</v>
      </c>
      <c r="AL28" s="19">
        <f t="shared" si="15"/>
        <v>2</v>
      </c>
      <c r="AN28" s="4">
        <f t="shared" si="16"/>
        <v>2</v>
      </c>
      <c r="AO28" s="4">
        <f t="shared" si="17"/>
        <v>2</v>
      </c>
      <c r="AP28" s="4">
        <f t="shared" si="18"/>
        <v>0</v>
      </c>
      <c r="AQ28" s="4">
        <f t="shared" si="19"/>
        <v>1</v>
      </c>
      <c r="AR28" s="4">
        <f t="shared" si="20"/>
        <v>0</v>
      </c>
      <c r="AS28" s="4">
        <f t="shared" si="21"/>
        <v>1</v>
      </c>
      <c r="AT28" s="4">
        <f t="shared" si="22"/>
        <v>6</v>
      </c>
      <c r="AU28" s="4">
        <f t="shared" si="23"/>
        <v>0</v>
      </c>
      <c r="AV28" s="4">
        <f t="shared" si="24"/>
        <v>1</v>
      </c>
      <c r="AW28" s="4">
        <f t="shared" si="25"/>
        <v>0</v>
      </c>
      <c r="AX28" s="4">
        <f t="shared" si="26"/>
        <v>1</v>
      </c>
      <c r="AY28" s="4">
        <f t="shared" si="27"/>
        <v>1</v>
      </c>
      <c r="AZ28" s="4">
        <f t="shared" si="28"/>
        <v>2</v>
      </c>
      <c r="BA28" s="4">
        <f t="shared" si="29"/>
        <v>0</v>
      </c>
      <c r="BB28" s="4">
        <f t="shared" si="30"/>
        <v>5</v>
      </c>
    </row>
    <row r="29" customHeight="1" spans="1:54">
      <c r="A29" s="9">
        <v>25</v>
      </c>
      <c r="B29" s="13" t="s">
        <v>44</v>
      </c>
      <c r="C29" s="11">
        <v>12</v>
      </c>
      <c r="D29" s="10">
        <v>0</v>
      </c>
      <c r="E29" s="10">
        <v>3</v>
      </c>
      <c r="F29" s="12">
        <f t="shared" si="0"/>
        <v>15</v>
      </c>
      <c r="G29" s="11">
        <v>0</v>
      </c>
      <c r="H29" s="10">
        <v>0</v>
      </c>
      <c r="I29" s="10">
        <v>0</v>
      </c>
      <c r="J29" s="12">
        <f t="shared" si="1"/>
        <v>0</v>
      </c>
      <c r="K29" s="25">
        <v>0</v>
      </c>
      <c r="L29" s="10">
        <v>0</v>
      </c>
      <c r="M29" s="10">
        <v>0</v>
      </c>
      <c r="N29" s="12">
        <f t="shared" si="2"/>
        <v>0</v>
      </c>
      <c r="O29" s="11">
        <v>5</v>
      </c>
      <c r="P29" s="10">
        <v>0</v>
      </c>
      <c r="Q29" s="10">
        <v>0</v>
      </c>
      <c r="R29" s="12">
        <f t="shared" si="3"/>
        <v>5</v>
      </c>
      <c r="S29" s="11">
        <v>5</v>
      </c>
      <c r="T29" s="10">
        <v>0</v>
      </c>
      <c r="U29" s="10">
        <v>0</v>
      </c>
      <c r="V29" s="12">
        <f t="shared" si="4"/>
        <v>5</v>
      </c>
      <c r="W29" s="11">
        <v>9</v>
      </c>
      <c r="X29" s="10">
        <v>1</v>
      </c>
      <c r="Y29" s="10">
        <v>0</v>
      </c>
      <c r="Z29" s="12">
        <f t="shared" si="7"/>
        <v>8</v>
      </c>
      <c r="AA29" s="49">
        <v>7</v>
      </c>
      <c r="AB29" s="10">
        <v>0</v>
      </c>
      <c r="AC29" s="10">
        <v>1</v>
      </c>
      <c r="AD29" s="12">
        <f t="shared" si="5"/>
        <v>8</v>
      </c>
      <c r="AE29" s="14">
        <f t="shared" si="8"/>
        <v>38</v>
      </c>
      <c r="AF29" s="14">
        <f t="shared" si="9"/>
        <v>1</v>
      </c>
      <c r="AG29" s="14">
        <f t="shared" si="10"/>
        <v>4</v>
      </c>
      <c r="AH29" s="14">
        <f t="shared" si="11"/>
        <v>41</v>
      </c>
      <c r="AI29" s="19">
        <f t="shared" si="12"/>
        <v>0</v>
      </c>
      <c r="AJ29" s="19">
        <f t="shared" si="13"/>
        <v>3</v>
      </c>
      <c r="AK29" s="19">
        <f t="shared" si="14"/>
        <v>1</v>
      </c>
      <c r="AL29" s="19">
        <f t="shared" si="15"/>
        <v>1</v>
      </c>
      <c r="AN29" s="4">
        <f t="shared" si="16"/>
        <v>3</v>
      </c>
      <c r="AO29" s="4">
        <f t="shared" si="17"/>
        <v>0</v>
      </c>
      <c r="AP29" s="4">
        <f t="shared" si="18"/>
        <v>0</v>
      </c>
      <c r="AQ29" s="4">
        <f t="shared" si="19"/>
        <v>0</v>
      </c>
      <c r="AR29" s="4">
        <f t="shared" si="20"/>
        <v>0</v>
      </c>
      <c r="AS29" s="4">
        <f t="shared" si="21"/>
        <v>1</v>
      </c>
      <c r="AT29" s="4">
        <f t="shared" si="22"/>
        <v>4</v>
      </c>
      <c r="AU29" s="4">
        <f t="shared" si="23"/>
        <v>0</v>
      </c>
      <c r="AV29" s="4">
        <f t="shared" si="24"/>
        <v>0</v>
      </c>
      <c r="AW29" s="4">
        <f t="shared" si="25"/>
        <v>0</v>
      </c>
      <c r="AX29" s="4">
        <f t="shared" si="26"/>
        <v>0</v>
      </c>
      <c r="AY29" s="4">
        <f t="shared" si="27"/>
        <v>0</v>
      </c>
      <c r="AZ29" s="4">
        <f t="shared" si="28"/>
        <v>1</v>
      </c>
      <c r="BA29" s="4">
        <f t="shared" si="29"/>
        <v>0</v>
      </c>
      <c r="BB29" s="4">
        <f t="shared" si="30"/>
        <v>1</v>
      </c>
    </row>
    <row r="30" customHeight="1" spans="1:54">
      <c r="A30" s="10">
        <v>26</v>
      </c>
      <c r="B30" s="13" t="s">
        <v>45</v>
      </c>
      <c r="C30" s="11">
        <v>34</v>
      </c>
      <c r="D30" s="10">
        <v>0</v>
      </c>
      <c r="E30" s="10">
        <v>0</v>
      </c>
      <c r="F30" s="12">
        <f t="shared" si="0"/>
        <v>34</v>
      </c>
      <c r="G30" s="11">
        <v>0</v>
      </c>
      <c r="H30" s="10">
        <v>0</v>
      </c>
      <c r="I30" s="10">
        <v>0</v>
      </c>
      <c r="J30" s="12">
        <f t="shared" si="1"/>
        <v>0</v>
      </c>
      <c r="K30" s="25">
        <v>0</v>
      </c>
      <c r="L30" s="10">
        <v>0</v>
      </c>
      <c r="M30" s="10">
        <v>0</v>
      </c>
      <c r="N30" s="12">
        <f t="shared" si="2"/>
        <v>0</v>
      </c>
      <c r="O30" s="11">
        <v>5</v>
      </c>
      <c r="P30" s="10">
        <v>0</v>
      </c>
      <c r="Q30" s="10">
        <v>0</v>
      </c>
      <c r="R30" s="12">
        <f t="shared" si="3"/>
        <v>5</v>
      </c>
      <c r="S30" s="11">
        <v>8</v>
      </c>
      <c r="T30" s="10">
        <v>0</v>
      </c>
      <c r="U30" s="10">
        <v>0</v>
      </c>
      <c r="V30" s="12">
        <f t="shared" si="4"/>
        <v>8</v>
      </c>
      <c r="W30" s="11">
        <v>17</v>
      </c>
      <c r="X30" s="10">
        <v>0</v>
      </c>
      <c r="Y30" s="10">
        <v>0</v>
      </c>
      <c r="Z30" s="12">
        <f t="shared" si="7"/>
        <v>17</v>
      </c>
      <c r="AA30" s="49">
        <v>18</v>
      </c>
      <c r="AB30" s="10">
        <v>0</v>
      </c>
      <c r="AC30" s="10">
        <v>0</v>
      </c>
      <c r="AD30" s="12">
        <f t="shared" si="5"/>
        <v>18</v>
      </c>
      <c r="AE30" s="14">
        <f t="shared" si="8"/>
        <v>82</v>
      </c>
      <c r="AF30" s="14">
        <f t="shared" si="9"/>
        <v>0</v>
      </c>
      <c r="AG30" s="14">
        <f t="shared" si="10"/>
        <v>0</v>
      </c>
      <c r="AH30" s="14">
        <f t="shared" si="11"/>
        <v>82</v>
      </c>
      <c r="AI30" s="19">
        <f t="shared" si="12"/>
        <v>0</v>
      </c>
      <c r="AJ30" s="19">
        <f t="shared" si="13"/>
        <v>0</v>
      </c>
      <c r="AK30" s="19">
        <f t="shared" si="14"/>
        <v>0</v>
      </c>
      <c r="AL30" s="19">
        <f t="shared" si="15"/>
        <v>0</v>
      </c>
      <c r="AN30" s="4">
        <f t="shared" si="16"/>
        <v>0</v>
      </c>
      <c r="AO30" s="4">
        <f t="shared" si="17"/>
        <v>0</v>
      </c>
      <c r="AP30" s="4">
        <f t="shared" si="18"/>
        <v>0</v>
      </c>
      <c r="AQ30" s="4">
        <f t="shared" si="19"/>
        <v>0</v>
      </c>
      <c r="AR30" s="4">
        <f t="shared" si="20"/>
        <v>0</v>
      </c>
      <c r="AS30" s="4">
        <f t="shared" si="21"/>
        <v>0</v>
      </c>
      <c r="AT30" s="4">
        <f t="shared" si="22"/>
        <v>0</v>
      </c>
      <c r="AU30" s="4">
        <f t="shared" si="23"/>
        <v>0</v>
      </c>
      <c r="AV30" s="4">
        <f t="shared" si="24"/>
        <v>0</v>
      </c>
      <c r="AW30" s="4">
        <f t="shared" si="25"/>
        <v>0</v>
      </c>
      <c r="AX30" s="4">
        <f t="shared" si="26"/>
        <v>0</v>
      </c>
      <c r="AY30" s="4">
        <f t="shared" si="27"/>
        <v>0</v>
      </c>
      <c r="AZ30" s="4">
        <f t="shared" si="28"/>
        <v>0</v>
      </c>
      <c r="BA30" s="4">
        <f t="shared" si="29"/>
        <v>0</v>
      </c>
      <c r="BB30" s="4">
        <f t="shared" si="30"/>
        <v>0</v>
      </c>
    </row>
    <row r="31" s="1" customFormat="1" customHeight="1" spans="1:54">
      <c r="A31" s="14" t="s">
        <v>46</v>
      </c>
      <c r="B31" s="14"/>
      <c r="C31" s="11">
        <v>6003</v>
      </c>
      <c r="D31" s="10">
        <f t="shared" ref="D31:I31" si="31">SUM(D5:D30)</f>
        <v>10</v>
      </c>
      <c r="E31" s="10">
        <f t="shared" si="31"/>
        <v>158</v>
      </c>
      <c r="F31" s="15">
        <f t="shared" si="31"/>
        <v>6151</v>
      </c>
      <c r="G31" s="11">
        <v>2115</v>
      </c>
      <c r="H31" s="10">
        <f t="shared" si="31"/>
        <v>7</v>
      </c>
      <c r="I31" s="10">
        <f t="shared" si="31"/>
        <v>31</v>
      </c>
      <c r="J31" s="15">
        <f t="shared" ref="J31:M31" si="32">SUM(J5:J30)</f>
        <v>2139</v>
      </c>
      <c r="K31" s="14">
        <f t="shared" si="32"/>
        <v>14</v>
      </c>
      <c r="L31" s="14">
        <f t="shared" si="32"/>
        <v>0</v>
      </c>
      <c r="M31" s="14">
        <f t="shared" si="32"/>
        <v>0</v>
      </c>
      <c r="N31" s="15">
        <f t="shared" ref="N31:Q31" si="33">SUM(N5:N30)</f>
        <v>14</v>
      </c>
      <c r="O31" s="11">
        <v>1534</v>
      </c>
      <c r="P31" s="10">
        <f t="shared" si="33"/>
        <v>44</v>
      </c>
      <c r="Q31" s="10">
        <f t="shared" si="33"/>
        <v>12</v>
      </c>
      <c r="R31" s="15">
        <f t="shared" ref="R31:U31" si="34">SUM(R5:R30)</f>
        <v>1502</v>
      </c>
      <c r="S31" s="11">
        <v>1799</v>
      </c>
      <c r="T31" s="10">
        <f t="shared" si="34"/>
        <v>3</v>
      </c>
      <c r="U31" s="10">
        <f t="shared" si="34"/>
        <v>45</v>
      </c>
      <c r="V31" s="15">
        <f t="shared" ref="V31:Y31" si="35">SUM(V5:V30)</f>
        <v>1841</v>
      </c>
      <c r="W31" s="11">
        <v>3338</v>
      </c>
      <c r="X31" s="10">
        <f t="shared" si="35"/>
        <v>88</v>
      </c>
      <c r="Y31" s="10">
        <f t="shared" si="35"/>
        <v>33</v>
      </c>
      <c r="Z31" s="15">
        <f t="shared" ref="Z31:AL31" si="36">SUM(Z5:Z30)</f>
        <v>3283</v>
      </c>
      <c r="AA31" s="11">
        <v>4868</v>
      </c>
      <c r="AB31" s="10">
        <f t="shared" si="36"/>
        <v>11</v>
      </c>
      <c r="AC31" s="10">
        <f t="shared" si="36"/>
        <v>99</v>
      </c>
      <c r="AD31" s="15">
        <f t="shared" si="36"/>
        <v>4956</v>
      </c>
      <c r="AE31" s="14">
        <f t="shared" si="36"/>
        <v>19671</v>
      </c>
      <c r="AF31" s="14">
        <f t="shared" si="36"/>
        <v>163</v>
      </c>
      <c r="AG31" s="14">
        <f t="shared" si="36"/>
        <v>378</v>
      </c>
      <c r="AH31" s="14">
        <f t="shared" si="36"/>
        <v>19886</v>
      </c>
      <c r="AI31" s="14">
        <f t="shared" si="36"/>
        <v>17</v>
      </c>
      <c r="AJ31" s="14">
        <f t="shared" si="36"/>
        <v>189</v>
      </c>
      <c r="AK31" s="14">
        <f t="shared" si="36"/>
        <v>146</v>
      </c>
      <c r="AL31" s="14">
        <f t="shared" si="36"/>
        <v>189</v>
      </c>
      <c r="AN31" s="1">
        <f>SUM(AN5:AN30)</f>
        <v>158</v>
      </c>
      <c r="AO31" s="1">
        <f t="shared" ref="AO31:BB31" si="37">SUM(AO5:AO30)</f>
        <v>31</v>
      </c>
      <c r="AP31" s="1">
        <f t="shared" si="37"/>
        <v>12</v>
      </c>
      <c r="AQ31" s="1">
        <f t="shared" si="37"/>
        <v>45</v>
      </c>
      <c r="AR31" s="1">
        <f t="shared" si="37"/>
        <v>33</v>
      </c>
      <c r="AS31" s="1">
        <f t="shared" si="37"/>
        <v>99</v>
      </c>
      <c r="AT31" s="1">
        <f t="shared" si="37"/>
        <v>378</v>
      </c>
      <c r="AU31" s="1">
        <f t="shared" si="37"/>
        <v>10</v>
      </c>
      <c r="AV31" s="1">
        <f t="shared" si="37"/>
        <v>7</v>
      </c>
      <c r="AW31" s="1">
        <f t="shared" si="37"/>
        <v>0</v>
      </c>
      <c r="AX31" s="1">
        <f t="shared" si="37"/>
        <v>44</v>
      </c>
      <c r="AY31" s="1">
        <f t="shared" si="37"/>
        <v>3</v>
      </c>
      <c r="AZ31" s="1">
        <f t="shared" si="37"/>
        <v>88</v>
      </c>
      <c r="BA31" s="1">
        <f t="shared" si="37"/>
        <v>11</v>
      </c>
      <c r="BB31" s="1">
        <f t="shared" si="37"/>
        <v>163</v>
      </c>
    </row>
    <row r="32" s="2" customFormat="1" customHeight="1" spans="1:3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4" ht="26.25" customHeight="1" spans="1:27">
      <c r="A34" s="2" t="s">
        <v>63</v>
      </c>
      <c r="B34" s="2"/>
      <c r="C34" s="2"/>
      <c r="D34" s="2"/>
      <c r="E34" s="2"/>
      <c r="G34" s="2"/>
      <c r="H34" s="2"/>
      <c r="I34" s="2"/>
      <c r="K34" s="2"/>
      <c r="L34" s="2"/>
      <c r="M34" s="2"/>
      <c r="O34" s="2"/>
      <c r="P34" s="2"/>
      <c r="Q34" s="2"/>
      <c r="U34" s="28" t="s">
        <v>64</v>
      </c>
      <c r="V34" s="29"/>
      <c r="W34" s="29"/>
      <c r="AA34" s="42"/>
    </row>
    <row r="35" ht="25" customHeight="1" spans="1:34">
      <c r="A35" s="17" t="s">
        <v>3</v>
      </c>
      <c r="B35" s="17" t="s">
        <v>4</v>
      </c>
      <c r="C35" s="17" t="s">
        <v>65</v>
      </c>
      <c r="D35" s="17"/>
      <c r="E35" s="17" t="s">
        <v>66</v>
      </c>
      <c r="F35" s="17"/>
      <c r="G35" s="17" t="s">
        <v>67</v>
      </c>
      <c r="H35" s="17"/>
      <c r="I35" s="17" t="s">
        <v>68</v>
      </c>
      <c r="J35" s="17"/>
      <c r="K35" s="17" t="s">
        <v>69</v>
      </c>
      <c r="L35" s="17"/>
      <c r="M35" s="17" t="s">
        <v>70</v>
      </c>
      <c r="N35" s="17"/>
      <c r="O35" s="17" t="s">
        <v>71</v>
      </c>
      <c r="P35" s="17"/>
      <c r="Q35" s="17" t="s">
        <v>72</v>
      </c>
      <c r="R35" s="30"/>
      <c r="S35" s="17" t="s">
        <v>73</v>
      </c>
      <c r="T35" s="17"/>
      <c r="U35" s="31" t="s">
        <v>74</v>
      </c>
      <c r="V35" s="31"/>
      <c r="W35" s="32"/>
      <c r="X35" s="33"/>
      <c r="Y35" s="33"/>
      <c r="Z35" s="33"/>
      <c r="AA35" s="33"/>
      <c r="AB35" s="42"/>
      <c r="AC35" s="42"/>
      <c r="AD35" s="37"/>
      <c r="AE35" s="45"/>
      <c r="AF35" s="45"/>
      <c r="AG35" s="45"/>
      <c r="AH35" s="45"/>
    </row>
    <row r="36" ht="23.25" customHeight="1" spans="1:34">
      <c r="A36" s="17"/>
      <c r="B36" s="17"/>
      <c r="C36" s="18" t="s">
        <v>18</v>
      </c>
      <c r="D36" s="18" t="s">
        <v>19</v>
      </c>
      <c r="E36" s="18" t="s">
        <v>18</v>
      </c>
      <c r="F36" s="18" t="s">
        <v>19</v>
      </c>
      <c r="G36" s="18" t="s">
        <v>18</v>
      </c>
      <c r="H36" s="18" t="s">
        <v>19</v>
      </c>
      <c r="I36" s="18" t="s">
        <v>18</v>
      </c>
      <c r="J36" s="18" t="s">
        <v>19</v>
      </c>
      <c r="K36" s="18" t="s">
        <v>18</v>
      </c>
      <c r="L36" s="18" t="s">
        <v>19</v>
      </c>
      <c r="M36" s="18" t="s">
        <v>18</v>
      </c>
      <c r="N36" s="18" t="s">
        <v>19</v>
      </c>
      <c r="O36" s="18" t="s">
        <v>18</v>
      </c>
      <c r="P36" s="18" t="s">
        <v>19</v>
      </c>
      <c r="Q36" s="18" t="s">
        <v>18</v>
      </c>
      <c r="R36" s="27" t="s">
        <v>19</v>
      </c>
      <c r="S36" s="18" t="s">
        <v>18</v>
      </c>
      <c r="T36" s="18" t="s">
        <v>19</v>
      </c>
      <c r="U36" s="34" t="s">
        <v>18</v>
      </c>
      <c r="V36" s="35" t="s">
        <v>19</v>
      </c>
      <c r="W36" s="36"/>
      <c r="X36" s="37"/>
      <c r="Y36" s="37"/>
      <c r="Z36" s="37"/>
      <c r="AA36" s="45"/>
      <c r="AB36" s="37"/>
      <c r="AC36" s="37"/>
      <c r="AD36" s="45"/>
      <c r="AE36" s="45"/>
      <c r="AF36" s="45"/>
      <c r="AG36" s="45"/>
      <c r="AH36" s="45"/>
    </row>
    <row r="37" customHeight="1" spans="1:34">
      <c r="A37" s="10">
        <v>1</v>
      </c>
      <c r="B37" s="10" t="s">
        <v>20</v>
      </c>
      <c r="C37" s="10">
        <v>5</v>
      </c>
      <c r="D37" s="12">
        <f>C37*285</f>
        <v>1425</v>
      </c>
      <c r="E37" s="10">
        <v>0</v>
      </c>
      <c r="F37" s="19">
        <f t="shared" ref="D37:H37" si="38">E37*285</f>
        <v>0</v>
      </c>
      <c r="G37" s="10">
        <v>0</v>
      </c>
      <c r="H37" s="19">
        <f t="shared" si="38"/>
        <v>0</v>
      </c>
      <c r="I37" s="26">
        <f>C37+E37+G37</f>
        <v>5</v>
      </c>
      <c r="J37" s="26">
        <f>D37+F37+H37</f>
        <v>1425</v>
      </c>
      <c r="K37" s="10">
        <v>0</v>
      </c>
      <c r="L37" s="19">
        <f t="shared" ref="L37:L62" si="39">K37*115</f>
        <v>0</v>
      </c>
      <c r="M37" s="10">
        <v>0</v>
      </c>
      <c r="N37" s="26">
        <f>M37*119</f>
        <v>0</v>
      </c>
      <c r="O37" s="10">
        <v>2</v>
      </c>
      <c r="P37" s="19">
        <f t="shared" ref="P37:P62" si="40">O37*85</f>
        <v>170</v>
      </c>
      <c r="Q37" s="10">
        <v>0</v>
      </c>
      <c r="R37" s="38">
        <f>Q37*99</f>
        <v>0</v>
      </c>
      <c r="S37" s="26">
        <f>K37+M37+O37+Q37</f>
        <v>2</v>
      </c>
      <c r="T37" s="26">
        <f>L37+N37+P37+R37</f>
        <v>170</v>
      </c>
      <c r="U37" s="39">
        <f>C37+E37+G37+K37+M37+O37+Q37</f>
        <v>7</v>
      </c>
      <c r="V37" s="40">
        <f>D37+F37+H37+L37+N37+P37+R37</f>
        <v>1595</v>
      </c>
      <c r="W37" s="41"/>
      <c r="X37" s="42"/>
      <c r="Y37" s="45"/>
      <c r="Z37" s="45"/>
      <c r="AA37" s="45"/>
      <c r="AB37" s="45"/>
      <c r="AC37" s="45"/>
      <c r="AD37" s="42"/>
      <c r="AE37" s="42"/>
      <c r="AF37" s="42"/>
      <c r="AG37" s="42"/>
      <c r="AH37" s="42"/>
    </row>
    <row r="38" customHeight="1" spans="1:34">
      <c r="A38" s="10">
        <v>2</v>
      </c>
      <c r="B38" s="10" t="s">
        <v>21</v>
      </c>
      <c r="C38" s="10">
        <v>15</v>
      </c>
      <c r="D38" s="12">
        <f t="shared" ref="D38:D62" si="41">C38*285</f>
        <v>4275</v>
      </c>
      <c r="E38" s="10">
        <v>0</v>
      </c>
      <c r="F38" s="19">
        <f t="shared" ref="F38:F62" si="42">E38*285</f>
        <v>0</v>
      </c>
      <c r="G38" s="10">
        <v>0</v>
      </c>
      <c r="H38" s="19">
        <f t="shared" ref="H38:H62" si="43">G38*285</f>
        <v>0</v>
      </c>
      <c r="I38" s="26">
        <f t="shared" ref="I38:I62" si="44">C38+E38+G38</f>
        <v>15</v>
      </c>
      <c r="J38" s="26">
        <f t="shared" ref="J38:J62" si="45">D38+F38+H38</f>
        <v>4275</v>
      </c>
      <c r="K38" s="10">
        <v>1</v>
      </c>
      <c r="L38" s="19">
        <f t="shared" si="39"/>
        <v>115</v>
      </c>
      <c r="M38" s="10">
        <v>0</v>
      </c>
      <c r="N38" s="26">
        <f t="shared" ref="N38:N62" si="46">M38*119</f>
        <v>0</v>
      </c>
      <c r="O38" s="10">
        <v>0</v>
      </c>
      <c r="P38" s="19">
        <f t="shared" si="40"/>
        <v>0</v>
      </c>
      <c r="Q38" s="10">
        <v>0</v>
      </c>
      <c r="R38" s="38">
        <f t="shared" ref="R38:R62" si="47">Q38*99</f>
        <v>0</v>
      </c>
      <c r="S38" s="26">
        <f t="shared" ref="S38:S62" si="48">K38+M38+O38+Q38</f>
        <v>1</v>
      </c>
      <c r="T38" s="26">
        <f t="shared" ref="T38:T62" si="49">L38+N38+P38+R38</f>
        <v>115</v>
      </c>
      <c r="U38" s="39">
        <f t="shared" ref="U38:U62" si="50">C38+E38+G38+K38+M38+O38+Q38</f>
        <v>16</v>
      </c>
      <c r="V38" s="40">
        <f t="shared" ref="V38:V62" si="51">D38+F38+H38+L38+N38+P38+R38</f>
        <v>4390</v>
      </c>
      <c r="W38" s="41"/>
      <c r="X38" s="42"/>
      <c r="Y38" s="45"/>
      <c r="Z38" s="45"/>
      <c r="AA38" s="45"/>
      <c r="AB38" s="45"/>
      <c r="AC38" s="45"/>
      <c r="AD38" s="42"/>
      <c r="AE38" s="42"/>
      <c r="AF38" s="42"/>
      <c r="AG38" s="42"/>
      <c r="AH38" s="42"/>
    </row>
    <row r="39" customHeight="1" spans="1:34">
      <c r="A39" s="10">
        <v>3</v>
      </c>
      <c r="B39" s="10" t="s">
        <v>22</v>
      </c>
      <c r="C39" s="10">
        <v>2</v>
      </c>
      <c r="D39" s="12">
        <f t="shared" si="41"/>
        <v>570</v>
      </c>
      <c r="E39" s="10">
        <v>0</v>
      </c>
      <c r="F39" s="19">
        <f t="shared" si="42"/>
        <v>0</v>
      </c>
      <c r="G39" s="10">
        <v>0</v>
      </c>
      <c r="H39" s="19">
        <f t="shared" si="43"/>
        <v>0</v>
      </c>
      <c r="I39" s="26">
        <f t="shared" si="44"/>
        <v>2</v>
      </c>
      <c r="J39" s="26">
        <f t="shared" si="45"/>
        <v>570</v>
      </c>
      <c r="K39" s="10">
        <v>1</v>
      </c>
      <c r="L39" s="19">
        <f t="shared" si="39"/>
        <v>115</v>
      </c>
      <c r="M39" s="10">
        <v>0</v>
      </c>
      <c r="N39" s="26">
        <f t="shared" si="46"/>
        <v>0</v>
      </c>
      <c r="O39" s="10">
        <v>1</v>
      </c>
      <c r="P39" s="19">
        <f t="shared" si="40"/>
        <v>85</v>
      </c>
      <c r="Q39" s="10">
        <v>1</v>
      </c>
      <c r="R39" s="38">
        <f t="shared" si="47"/>
        <v>99</v>
      </c>
      <c r="S39" s="26">
        <f t="shared" si="48"/>
        <v>3</v>
      </c>
      <c r="T39" s="26">
        <f t="shared" si="49"/>
        <v>299</v>
      </c>
      <c r="U39" s="39">
        <f t="shared" si="50"/>
        <v>5</v>
      </c>
      <c r="V39" s="40">
        <f t="shared" si="51"/>
        <v>869</v>
      </c>
      <c r="W39" s="41"/>
      <c r="X39" s="42"/>
      <c r="Y39" s="45"/>
      <c r="Z39" s="45"/>
      <c r="AA39" s="45"/>
      <c r="AB39" s="45"/>
      <c r="AC39" s="45"/>
      <c r="AD39" s="42"/>
      <c r="AE39" s="42"/>
      <c r="AF39" s="42"/>
      <c r="AG39" s="42"/>
      <c r="AH39" s="42"/>
    </row>
    <row r="40" customHeight="1" spans="1:34">
      <c r="A40" s="10">
        <v>4</v>
      </c>
      <c r="B40" s="10" t="s">
        <v>23</v>
      </c>
      <c r="C40" s="10">
        <v>4</v>
      </c>
      <c r="D40" s="12">
        <f t="shared" si="41"/>
        <v>1140</v>
      </c>
      <c r="E40" s="10">
        <v>0</v>
      </c>
      <c r="F40" s="19">
        <f t="shared" si="42"/>
        <v>0</v>
      </c>
      <c r="G40" s="10">
        <v>0</v>
      </c>
      <c r="H40" s="19">
        <f t="shared" si="43"/>
        <v>0</v>
      </c>
      <c r="I40" s="26">
        <f t="shared" si="44"/>
        <v>4</v>
      </c>
      <c r="J40" s="26">
        <f t="shared" si="45"/>
        <v>1140</v>
      </c>
      <c r="K40" s="10">
        <v>1</v>
      </c>
      <c r="L40" s="19">
        <f t="shared" si="39"/>
        <v>115</v>
      </c>
      <c r="M40" s="10">
        <v>0</v>
      </c>
      <c r="N40" s="26">
        <f t="shared" si="46"/>
        <v>0</v>
      </c>
      <c r="O40" s="10">
        <v>1</v>
      </c>
      <c r="P40" s="19">
        <f t="shared" si="40"/>
        <v>85</v>
      </c>
      <c r="Q40" s="10">
        <v>0</v>
      </c>
      <c r="R40" s="38">
        <f t="shared" si="47"/>
        <v>0</v>
      </c>
      <c r="S40" s="26">
        <f t="shared" si="48"/>
        <v>2</v>
      </c>
      <c r="T40" s="26">
        <f t="shared" si="49"/>
        <v>200</v>
      </c>
      <c r="U40" s="39">
        <f t="shared" si="50"/>
        <v>6</v>
      </c>
      <c r="V40" s="40">
        <f t="shared" si="51"/>
        <v>1340</v>
      </c>
      <c r="W40" s="41"/>
      <c r="X40" s="42"/>
      <c r="Y40" s="45"/>
      <c r="Z40" s="45"/>
      <c r="AA40" s="45"/>
      <c r="AB40" s="45"/>
      <c r="AC40" s="45"/>
      <c r="AD40" s="42"/>
      <c r="AE40" s="42"/>
      <c r="AF40" s="42"/>
      <c r="AG40" s="42"/>
      <c r="AH40" s="42"/>
    </row>
    <row r="41" customHeight="1" spans="1:34">
      <c r="A41" s="10">
        <v>5</v>
      </c>
      <c r="B41" s="10" t="s">
        <v>24</v>
      </c>
      <c r="C41" s="10">
        <v>7</v>
      </c>
      <c r="D41" s="12">
        <f t="shared" si="41"/>
        <v>1995</v>
      </c>
      <c r="E41" s="10">
        <v>0</v>
      </c>
      <c r="F41" s="19">
        <f t="shared" si="42"/>
        <v>0</v>
      </c>
      <c r="G41" s="10">
        <v>0</v>
      </c>
      <c r="H41" s="19">
        <f t="shared" si="43"/>
        <v>0</v>
      </c>
      <c r="I41" s="26">
        <f t="shared" si="44"/>
        <v>7</v>
      </c>
      <c r="J41" s="26">
        <f t="shared" si="45"/>
        <v>1995</v>
      </c>
      <c r="K41" s="10">
        <v>1</v>
      </c>
      <c r="L41" s="19">
        <f t="shared" si="39"/>
        <v>115</v>
      </c>
      <c r="M41" s="10">
        <v>0</v>
      </c>
      <c r="N41" s="26">
        <f t="shared" si="46"/>
        <v>0</v>
      </c>
      <c r="O41" s="10">
        <v>1</v>
      </c>
      <c r="P41" s="19">
        <f t="shared" si="40"/>
        <v>85</v>
      </c>
      <c r="Q41" s="10">
        <v>0</v>
      </c>
      <c r="R41" s="38">
        <f t="shared" si="47"/>
        <v>0</v>
      </c>
      <c r="S41" s="26">
        <f t="shared" si="48"/>
        <v>2</v>
      </c>
      <c r="T41" s="26">
        <f t="shared" si="49"/>
        <v>200</v>
      </c>
      <c r="U41" s="39">
        <f t="shared" si="50"/>
        <v>9</v>
      </c>
      <c r="V41" s="40">
        <f t="shared" si="51"/>
        <v>2195</v>
      </c>
      <c r="W41" s="41"/>
      <c r="X41" s="42"/>
      <c r="Y41" s="45"/>
      <c r="Z41" s="45"/>
      <c r="AA41" s="45"/>
      <c r="AB41" s="45"/>
      <c r="AC41" s="45"/>
      <c r="AD41" s="42"/>
      <c r="AE41" s="42"/>
      <c r="AF41" s="42"/>
      <c r="AG41" s="42"/>
      <c r="AH41" s="42"/>
    </row>
    <row r="42" customHeight="1" spans="1:34">
      <c r="A42" s="10">
        <v>6</v>
      </c>
      <c r="B42" s="10" t="s">
        <v>25</v>
      </c>
      <c r="C42" s="10">
        <v>0</v>
      </c>
      <c r="D42" s="12">
        <f t="shared" si="41"/>
        <v>0</v>
      </c>
      <c r="E42" s="10">
        <v>0</v>
      </c>
      <c r="F42" s="19">
        <f t="shared" si="42"/>
        <v>0</v>
      </c>
      <c r="G42" s="10">
        <v>0</v>
      </c>
      <c r="H42" s="19">
        <f t="shared" si="43"/>
        <v>0</v>
      </c>
      <c r="I42" s="26">
        <f t="shared" si="44"/>
        <v>0</v>
      </c>
      <c r="J42" s="26">
        <f t="shared" si="45"/>
        <v>0</v>
      </c>
      <c r="K42" s="10">
        <v>0</v>
      </c>
      <c r="L42" s="19">
        <f t="shared" si="39"/>
        <v>0</v>
      </c>
      <c r="M42" s="10">
        <v>0</v>
      </c>
      <c r="N42" s="26">
        <f t="shared" si="46"/>
        <v>0</v>
      </c>
      <c r="O42" s="10">
        <v>0</v>
      </c>
      <c r="P42" s="19">
        <f t="shared" si="40"/>
        <v>0</v>
      </c>
      <c r="Q42" s="10">
        <v>0</v>
      </c>
      <c r="R42" s="38">
        <f t="shared" si="47"/>
        <v>0</v>
      </c>
      <c r="S42" s="26">
        <f t="shared" si="48"/>
        <v>0</v>
      </c>
      <c r="T42" s="26">
        <f t="shared" si="49"/>
        <v>0</v>
      </c>
      <c r="U42" s="39">
        <f t="shared" si="50"/>
        <v>0</v>
      </c>
      <c r="V42" s="40">
        <f t="shared" si="51"/>
        <v>0</v>
      </c>
      <c r="W42" s="41"/>
      <c r="X42" s="42"/>
      <c r="Y42" s="45"/>
      <c r="Z42" s="45"/>
      <c r="AA42" s="45"/>
      <c r="AB42" s="45"/>
      <c r="AC42" s="45"/>
      <c r="AD42" s="42"/>
      <c r="AE42" s="42"/>
      <c r="AF42" s="42"/>
      <c r="AG42" s="42"/>
      <c r="AH42" s="42"/>
    </row>
    <row r="43" customHeight="1" spans="1:34">
      <c r="A43" s="10">
        <v>7</v>
      </c>
      <c r="B43" s="10" t="s">
        <v>26</v>
      </c>
      <c r="C43" s="10">
        <v>6</v>
      </c>
      <c r="D43" s="12">
        <f t="shared" si="41"/>
        <v>1710</v>
      </c>
      <c r="E43" s="10">
        <v>4</v>
      </c>
      <c r="F43" s="19">
        <f t="shared" si="42"/>
        <v>1140</v>
      </c>
      <c r="G43" s="10">
        <v>0</v>
      </c>
      <c r="H43" s="19">
        <f t="shared" si="43"/>
        <v>0</v>
      </c>
      <c r="I43" s="26">
        <f t="shared" si="44"/>
        <v>10</v>
      </c>
      <c r="J43" s="26">
        <f t="shared" si="45"/>
        <v>2850</v>
      </c>
      <c r="K43" s="10">
        <v>0</v>
      </c>
      <c r="L43" s="19">
        <f t="shared" si="39"/>
        <v>0</v>
      </c>
      <c r="M43" s="10">
        <v>0</v>
      </c>
      <c r="N43" s="26">
        <f t="shared" si="46"/>
        <v>0</v>
      </c>
      <c r="O43" s="10">
        <v>1</v>
      </c>
      <c r="P43" s="19">
        <f t="shared" si="40"/>
        <v>85</v>
      </c>
      <c r="Q43" s="10">
        <v>0</v>
      </c>
      <c r="R43" s="38">
        <f t="shared" si="47"/>
        <v>0</v>
      </c>
      <c r="S43" s="26">
        <f t="shared" si="48"/>
        <v>1</v>
      </c>
      <c r="T43" s="26">
        <f t="shared" si="49"/>
        <v>85</v>
      </c>
      <c r="U43" s="39">
        <f t="shared" si="50"/>
        <v>11</v>
      </c>
      <c r="V43" s="40">
        <f t="shared" si="51"/>
        <v>2935</v>
      </c>
      <c r="W43" s="41"/>
      <c r="X43" s="42"/>
      <c r="Y43" s="45"/>
      <c r="Z43" s="45"/>
      <c r="AA43" s="45"/>
      <c r="AB43" s="45"/>
      <c r="AC43" s="45"/>
      <c r="AD43" s="42"/>
      <c r="AE43" s="42"/>
      <c r="AF43" s="42"/>
      <c r="AG43" s="42"/>
      <c r="AH43" s="42"/>
    </row>
    <row r="44" customHeight="1" spans="1:34">
      <c r="A44" s="10">
        <v>8</v>
      </c>
      <c r="B44" s="10" t="s">
        <v>27</v>
      </c>
      <c r="C44" s="10">
        <v>8</v>
      </c>
      <c r="D44" s="12">
        <f t="shared" si="41"/>
        <v>2280</v>
      </c>
      <c r="E44" s="10">
        <v>5</v>
      </c>
      <c r="F44" s="19">
        <f t="shared" si="42"/>
        <v>1425</v>
      </c>
      <c r="G44" s="10">
        <v>0</v>
      </c>
      <c r="H44" s="19">
        <f t="shared" si="43"/>
        <v>0</v>
      </c>
      <c r="I44" s="26">
        <f t="shared" si="44"/>
        <v>13</v>
      </c>
      <c r="J44" s="26">
        <f t="shared" si="45"/>
        <v>3705</v>
      </c>
      <c r="K44" s="10">
        <v>0</v>
      </c>
      <c r="L44" s="19">
        <f t="shared" si="39"/>
        <v>0</v>
      </c>
      <c r="M44" s="10">
        <v>2</v>
      </c>
      <c r="N44" s="26">
        <f t="shared" si="46"/>
        <v>238</v>
      </c>
      <c r="O44" s="10">
        <v>4</v>
      </c>
      <c r="P44" s="19">
        <f t="shared" si="40"/>
        <v>340</v>
      </c>
      <c r="Q44" s="10">
        <v>4</v>
      </c>
      <c r="R44" s="38">
        <f t="shared" si="47"/>
        <v>396</v>
      </c>
      <c r="S44" s="26">
        <f t="shared" si="48"/>
        <v>10</v>
      </c>
      <c r="T44" s="26">
        <f t="shared" si="49"/>
        <v>974</v>
      </c>
      <c r="U44" s="39">
        <f t="shared" si="50"/>
        <v>23</v>
      </c>
      <c r="V44" s="40">
        <f t="shared" si="51"/>
        <v>4679</v>
      </c>
      <c r="W44" s="41"/>
      <c r="X44" s="42"/>
      <c r="Y44" s="45"/>
      <c r="Z44" s="45"/>
      <c r="AA44" s="45"/>
      <c r="AB44" s="45"/>
      <c r="AC44" s="45"/>
      <c r="AD44" s="42"/>
      <c r="AE44" s="42"/>
      <c r="AF44" s="42"/>
      <c r="AG44" s="42"/>
      <c r="AH44" s="42"/>
    </row>
    <row r="45" customHeight="1" spans="1:34">
      <c r="A45" s="10">
        <v>9</v>
      </c>
      <c r="B45" s="10" t="s">
        <v>28</v>
      </c>
      <c r="C45" s="10">
        <v>9</v>
      </c>
      <c r="D45" s="12">
        <f t="shared" si="41"/>
        <v>2565</v>
      </c>
      <c r="E45" s="10">
        <v>3</v>
      </c>
      <c r="F45" s="19">
        <f t="shared" si="42"/>
        <v>855</v>
      </c>
      <c r="G45" s="10">
        <v>0</v>
      </c>
      <c r="H45" s="19">
        <f t="shared" si="43"/>
        <v>0</v>
      </c>
      <c r="I45" s="26">
        <f t="shared" si="44"/>
        <v>12</v>
      </c>
      <c r="J45" s="26">
        <f t="shared" si="45"/>
        <v>3420</v>
      </c>
      <c r="K45" s="10">
        <v>1</v>
      </c>
      <c r="L45" s="19">
        <f t="shared" si="39"/>
        <v>115</v>
      </c>
      <c r="M45" s="10">
        <v>0</v>
      </c>
      <c r="N45" s="26">
        <f t="shared" si="46"/>
        <v>0</v>
      </c>
      <c r="O45" s="10">
        <v>2</v>
      </c>
      <c r="P45" s="19">
        <f t="shared" si="40"/>
        <v>170</v>
      </c>
      <c r="Q45" s="10">
        <v>3</v>
      </c>
      <c r="R45" s="38">
        <f t="shared" si="47"/>
        <v>297</v>
      </c>
      <c r="S45" s="26">
        <f t="shared" si="48"/>
        <v>6</v>
      </c>
      <c r="T45" s="26">
        <f t="shared" si="49"/>
        <v>582</v>
      </c>
      <c r="U45" s="39">
        <f t="shared" si="50"/>
        <v>18</v>
      </c>
      <c r="V45" s="40">
        <f t="shared" si="51"/>
        <v>4002</v>
      </c>
      <c r="W45" s="41"/>
      <c r="X45" s="42"/>
      <c r="Y45" s="45"/>
      <c r="Z45" s="45"/>
      <c r="AA45" s="45"/>
      <c r="AB45" s="45"/>
      <c r="AC45" s="45"/>
      <c r="AD45" s="42"/>
      <c r="AE45" s="42"/>
      <c r="AF45" s="42"/>
      <c r="AG45" s="42"/>
      <c r="AH45" s="42"/>
    </row>
    <row r="46" customHeight="1" spans="1:34">
      <c r="A46" s="10">
        <v>10</v>
      </c>
      <c r="B46" s="10" t="s">
        <v>29</v>
      </c>
      <c r="C46" s="10">
        <v>0</v>
      </c>
      <c r="D46" s="12">
        <f t="shared" si="41"/>
        <v>0</v>
      </c>
      <c r="E46" s="10">
        <v>0</v>
      </c>
      <c r="F46" s="19">
        <f t="shared" si="42"/>
        <v>0</v>
      </c>
      <c r="G46" s="10">
        <v>0</v>
      </c>
      <c r="H46" s="19">
        <f t="shared" si="43"/>
        <v>0</v>
      </c>
      <c r="I46" s="26">
        <f t="shared" si="44"/>
        <v>0</v>
      </c>
      <c r="J46" s="26">
        <f t="shared" si="45"/>
        <v>0</v>
      </c>
      <c r="K46" s="10">
        <v>0</v>
      </c>
      <c r="L46" s="19">
        <f t="shared" si="39"/>
        <v>0</v>
      </c>
      <c r="M46" s="10">
        <v>0</v>
      </c>
      <c r="N46" s="26">
        <f t="shared" si="46"/>
        <v>0</v>
      </c>
      <c r="O46" s="10">
        <v>0</v>
      </c>
      <c r="P46" s="19">
        <f t="shared" si="40"/>
        <v>0</v>
      </c>
      <c r="Q46" s="10">
        <v>0</v>
      </c>
      <c r="R46" s="38">
        <f t="shared" si="47"/>
        <v>0</v>
      </c>
      <c r="S46" s="26">
        <f t="shared" si="48"/>
        <v>0</v>
      </c>
      <c r="T46" s="26">
        <f t="shared" si="49"/>
        <v>0</v>
      </c>
      <c r="U46" s="39">
        <f t="shared" si="50"/>
        <v>0</v>
      </c>
      <c r="V46" s="40">
        <f t="shared" si="51"/>
        <v>0</v>
      </c>
      <c r="W46" s="41"/>
      <c r="X46" s="42"/>
      <c r="Y46" s="45"/>
      <c r="Z46" s="45"/>
      <c r="AA46" s="45"/>
      <c r="AB46" s="45"/>
      <c r="AC46" s="45"/>
      <c r="AD46" s="42"/>
      <c r="AE46" s="42"/>
      <c r="AF46" s="42"/>
      <c r="AG46" s="42"/>
      <c r="AH46" s="42"/>
    </row>
    <row r="47" customHeight="1" spans="1:34">
      <c r="A47" s="10">
        <v>11</v>
      </c>
      <c r="B47" s="10" t="s">
        <v>30</v>
      </c>
      <c r="C47" s="10">
        <v>18</v>
      </c>
      <c r="D47" s="12">
        <f t="shared" si="41"/>
        <v>5130</v>
      </c>
      <c r="E47" s="10">
        <v>1</v>
      </c>
      <c r="F47" s="19">
        <f t="shared" si="42"/>
        <v>285</v>
      </c>
      <c r="G47" s="10">
        <v>0</v>
      </c>
      <c r="H47" s="19">
        <f t="shared" si="43"/>
        <v>0</v>
      </c>
      <c r="I47" s="26">
        <f t="shared" si="44"/>
        <v>19</v>
      </c>
      <c r="J47" s="26">
        <f t="shared" si="45"/>
        <v>5415</v>
      </c>
      <c r="K47" s="10">
        <v>1</v>
      </c>
      <c r="L47" s="19">
        <f t="shared" si="39"/>
        <v>115</v>
      </c>
      <c r="M47" s="10">
        <v>0</v>
      </c>
      <c r="N47" s="26">
        <f t="shared" si="46"/>
        <v>0</v>
      </c>
      <c r="O47" s="10">
        <v>2</v>
      </c>
      <c r="P47" s="19">
        <f t="shared" si="40"/>
        <v>170</v>
      </c>
      <c r="Q47" s="10">
        <v>1</v>
      </c>
      <c r="R47" s="38">
        <f t="shared" si="47"/>
        <v>99</v>
      </c>
      <c r="S47" s="26">
        <f t="shared" si="48"/>
        <v>4</v>
      </c>
      <c r="T47" s="26">
        <f t="shared" si="49"/>
        <v>384</v>
      </c>
      <c r="U47" s="39">
        <f t="shared" si="50"/>
        <v>23</v>
      </c>
      <c r="V47" s="40">
        <f t="shared" si="51"/>
        <v>5799</v>
      </c>
      <c r="W47" s="41"/>
      <c r="X47" s="42"/>
      <c r="Y47" s="45"/>
      <c r="Z47" s="45"/>
      <c r="AA47" s="45"/>
      <c r="AB47" s="45"/>
      <c r="AC47" s="45"/>
      <c r="AD47" s="42"/>
      <c r="AE47" s="42"/>
      <c r="AF47" s="42"/>
      <c r="AG47" s="42"/>
      <c r="AH47" s="42"/>
    </row>
    <row r="48" customHeight="1" spans="1:34">
      <c r="A48" s="10">
        <v>12</v>
      </c>
      <c r="B48" s="10" t="s">
        <v>31</v>
      </c>
      <c r="C48" s="10">
        <v>14</v>
      </c>
      <c r="D48" s="12">
        <f t="shared" si="41"/>
        <v>3990</v>
      </c>
      <c r="E48" s="10">
        <v>0</v>
      </c>
      <c r="F48" s="19">
        <f t="shared" si="42"/>
        <v>0</v>
      </c>
      <c r="G48" s="10">
        <v>0</v>
      </c>
      <c r="H48" s="19">
        <f t="shared" si="43"/>
        <v>0</v>
      </c>
      <c r="I48" s="26">
        <f t="shared" si="44"/>
        <v>14</v>
      </c>
      <c r="J48" s="26">
        <f t="shared" si="45"/>
        <v>3990</v>
      </c>
      <c r="K48" s="10">
        <v>0</v>
      </c>
      <c r="L48" s="19">
        <f t="shared" si="39"/>
        <v>0</v>
      </c>
      <c r="M48" s="10">
        <v>0</v>
      </c>
      <c r="N48" s="26">
        <f t="shared" si="46"/>
        <v>0</v>
      </c>
      <c r="O48" s="10">
        <v>3</v>
      </c>
      <c r="P48" s="19">
        <f t="shared" si="40"/>
        <v>255</v>
      </c>
      <c r="Q48" s="10">
        <v>1</v>
      </c>
      <c r="R48" s="38">
        <f t="shared" si="47"/>
        <v>99</v>
      </c>
      <c r="S48" s="26">
        <f t="shared" si="48"/>
        <v>4</v>
      </c>
      <c r="T48" s="26">
        <f t="shared" si="49"/>
        <v>354</v>
      </c>
      <c r="U48" s="39">
        <f t="shared" si="50"/>
        <v>18</v>
      </c>
      <c r="V48" s="40">
        <f t="shared" si="51"/>
        <v>4344</v>
      </c>
      <c r="W48" s="41"/>
      <c r="X48" s="42"/>
      <c r="Y48" s="45"/>
      <c r="Z48" s="45"/>
      <c r="AA48" s="45"/>
      <c r="AB48" s="45"/>
      <c r="AC48" s="45"/>
      <c r="AD48" s="42"/>
      <c r="AE48" s="42"/>
      <c r="AF48" s="42"/>
      <c r="AG48" s="42"/>
      <c r="AH48" s="42"/>
    </row>
    <row r="49" customHeight="1" spans="1:34">
      <c r="A49" s="10">
        <v>13</v>
      </c>
      <c r="B49" s="10" t="s">
        <v>32</v>
      </c>
      <c r="C49" s="10">
        <v>5</v>
      </c>
      <c r="D49" s="12">
        <f t="shared" si="41"/>
        <v>1425</v>
      </c>
      <c r="E49" s="10">
        <v>1</v>
      </c>
      <c r="F49" s="19">
        <f t="shared" si="42"/>
        <v>285</v>
      </c>
      <c r="G49" s="10">
        <v>0</v>
      </c>
      <c r="H49" s="19">
        <f t="shared" si="43"/>
        <v>0</v>
      </c>
      <c r="I49" s="26">
        <f t="shared" si="44"/>
        <v>6</v>
      </c>
      <c r="J49" s="26">
        <f t="shared" si="45"/>
        <v>1710</v>
      </c>
      <c r="K49" s="10">
        <v>0</v>
      </c>
      <c r="L49" s="19">
        <f t="shared" si="39"/>
        <v>0</v>
      </c>
      <c r="M49" s="10">
        <v>0</v>
      </c>
      <c r="N49" s="26">
        <f t="shared" si="46"/>
        <v>0</v>
      </c>
      <c r="O49" s="10">
        <v>4</v>
      </c>
      <c r="P49" s="19">
        <f t="shared" si="40"/>
        <v>340</v>
      </c>
      <c r="Q49" s="10">
        <v>0</v>
      </c>
      <c r="R49" s="38">
        <f t="shared" si="47"/>
        <v>0</v>
      </c>
      <c r="S49" s="26">
        <f t="shared" si="48"/>
        <v>4</v>
      </c>
      <c r="T49" s="26">
        <f t="shared" si="49"/>
        <v>340</v>
      </c>
      <c r="U49" s="39">
        <f t="shared" si="50"/>
        <v>10</v>
      </c>
      <c r="V49" s="40">
        <f t="shared" si="51"/>
        <v>2050</v>
      </c>
      <c r="W49" s="41"/>
      <c r="X49" s="42"/>
      <c r="Y49" s="45"/>
      <c r="Z49" s="45"/>
      <c r="AA49" s="45"/>
      <c r="AB49" s="45"/>
      <c r="AC49" s="45"/>
      <c r="AD49" s="42"/>
      <c r="AE49" s="42"/>
      <c r="AF49" s="42"/>
      <c r="AG49" s="42"/>
      <c r="AH49" s="42"/>
    </row>
    <row r="50" customHeight="1" spans="1:34">
      <c r="A50" s="10">
        <v>14</v>
      </c>
      <c r="B50" s="10" t="s">
        <v>33</v>
      </c>
      <c r="C50" s="10">
        <v>0</v>
      </c>
      <c r="D50" s="12">
        <f t="shared" si="41"/>
        <v>0</v>
      </c>
      <c r="E50" s="10">
        <v>0</v>
      </c>
      <c r="F50" s="19">
        <f t="shared" si="42"/>
        <v>0</v>
      </c>
      <c r="G50" s="10">
        <v>0</v>
      </c>
      <c r="H50" s="19">
        <f t="shared" si="43"/>
        <v>0</v>
      </c>
      <c r="I50" s="26">
        <f t="shared" si="44"/>
        <v>0</v>
      </c>
      <c r="J50" s="26">
        <f t="shared" si="45"/>
        <v>0</v>
      </c>
      <c r="K50" s="10">
        <v>1</v>
      </c>
      <c r="L50" s="19">
        <f t="shared" si="39"/>
        <v>115</v>
      </c>
      <c r="M50" s="10">
        <v>0</v>
      </c>
      <c r="N50" s="26">
        <f t="shared" si="46"/>
        <v>0</v>
      </c>
      <c r="O50" s="10">
        <v>1</v>
      </c>
      <c r="P50" s="19">
        <f t="shared" si="40"/>
        <v>85</v>
      </c>
      <c r="Q50" s="10">
        <v>0</v>
      </c>
      <c r="R50" s="38">
        <f t="shared" si="47"/>
        <v>0</v>
      </c>
      <c r="S50" s="26">
        <f t="shared" si="48"/>
        <v>2</v>
      </c>
      <c r="T50" s="26">
        <f t="shared" si="49"/>
        <v>200</v>
      </c>
      <c r="U50" s="39">
        <f t="shared" si="50"/>
        <v>2</v>
      </c>
      <c r="V50" s="40">
        <f t="shared" si="51"/>
        <v>200</v>
      </c>
      <c r="W50" s="41"/>
      <c r="X50" s="42"/>
      <c r="Y50" s="45"/>
      <c r="Z50" s="45"/>
      <c r="AA50" s="45"/>
      <c r="AB50" s="45"/>
      <c r="AC50" s="45"/>
      <c r="AD50" s="42"/>
      <c r="AE50" s="42"/>
      <c r="AF50" s="42"/>
      <c r="AG50" s="42"/>
      <c r="AH50" s="42"/>
    </row>
    <row r="51" customHeight="1" spans="1:34">
      <c r="A51" s="10">
        <v>15</v>
      </c>
      <c r="B51" s="10" t="s">
        <v>34</v>
      </c>
      <c r="C51" s="10">
        <v>17</v>
      </c>
      <c r="D51" s="12">
        <f t="shared" si="41"/>
        <v>4845</v>
      </c>
      <c r="E51" s="10">
        <v>2</v>
      </c>
      <c r="F51" s="19">
        <f t="shared" si="42"/>
        <v>570</v>
      </c>
      <c r="G51" s="10">
        <v>0</v>
      </c>
      <c r="H51" s="19">
        <f t="shared" si="43"/>
        <v>0</v>
      </c>
      <c r="I51" s="26">
        <f t="shared" si="44"/>
        <v>19</v>
      </c>
      <c r="J51" s="26">
        <f t="shared" si="45"/>
        <v>5415</v>
      </c>
      <c r="K51" s="10">
        <v>0</v>
      </c>
      <c r="L51" s="19">
        <f t="shared" si="39"/>
        <v>0</v>
      </c>
      <c r="M51" s="10">
        <v>0</v>
      </c>
      <c r="N51" s="26">
        <f t="shared" si="46"/>
        <v>0</v>
      </c>
      <c r="O51" s="10">
        <v>1</v>
      </c>
      <c r="P51" s="19">
        <f t="shared" si="40"/>
        <v>85</v>
      </c>
      <c r="Q51" s="10">
        <v>2</v>
      </c>
      <c r="R51" s="38">
        <f t="shared" si="47"/>
        <v>198</v>
      </c>
      <c r="S51" s="26">
        <f t="shared" si="48"/>
        <v>3</v>
      </c>
      <c r="T51" s="26">
        <f t="shared" si="49"/>
        <v>283</v>
      </c>
      <c r="U51" s="39">
        <f t="shared" si="50"/>
        <v>22</v>
      </c>
      <c r="V51" s="40">
        <f t="shared" si="51"/>
        <v>5698</v>
      </c>
      <c r="W51" s="41"/>
      <c r="X51" s="42"/>
      <c r="Y51" s="45"/>
      <c r="Z51" s="45"/>
      <c r="AA51" s="45"/>
      <c r="AB51" s="45"/>
      <c r="AC51" s="45"/>
      <c r="AD51" s="42"/>
      <c r="AE51" s="42"/>
      <c r="AF51" s="42"/>
      <c r="AG51" s="42"/>
      <c r="AH51" s="42"/>
    </row>
    <row r="52" customHeight="1" spans="1:34">
      <c r="A52" s="10">
        <v>16</v>
      </c>
      <c r="B52" s="10" t="s">
        <v>35</v>
      </c>
      <c r="C52" s="10">
        <v>28</v>
      </c>
      <c r="D52" s="12">
        <f t="shared" si="41"/>
        <v>7980</v>
      </c>
      <c r="E52" s="10">
        <v>3</v>
      </c>
      <c r="F52" s="19">
        <f t="shared" si="42"/>
        <v>855</v>
      </c>
      <c r="G52" s="10">
        <v>0</v>
      </c>
      <c r="H52" s="19">
        <f t="shared" si="43"/>
        <v>0</v>
      </c>
      <c r="I52" s="26">
        <f t="shared" si="44"/>
        <v>31</v>
      </c>
      <c r="J52" s="26">
        <f t="shared" si="45"/>
        <v>8835</v>
      </c>
      <c r="K52" s="10">
        <v>2</v>
      </c>
      <c r="L52" s="19">
        <f t="shared" si="39"/>
        <v>230</v>
      </c>
      <c r="M52" s="10">
        <v>1</v>
      </c>
      <c r="N52" s="26">
        <f t="shared" si="46"/>
        <v>119</v>
      </c>
      <c r="O52" s="10">
        <v>3</v>
      </c>
      <c r="P52" s="19">
        <f t="shared" si="40"/>
        <v>255</v>
      </c>
      <c r="Q52" s="10">
        <v>0</v>
      </c>
      <c r="R52" s="38">
        <f t="shared" si="47"/>
        <v>0</v>
      </c>
      <c r="S52" s="26">
        <f t="shared" si="48"/>
        <v>6</v>
      </c>
      <c r="T52" s="26">
        <f t="shared" si="49"/>
        <v>604</v>
      </c>
      <c r="U52" s="39">
        <f t="shared" si="50"/>
        <v>37</v>
      </c>
      <c r="V52" s="40">
        <f t="shared" si="51"/>
        <v>9439</v>
      </c>
      <c r="W52" s="41"/>
      <c r="X52" s="42"/>
      <c r="Y52" s="45"/>
      <c r="Z52" s="45"/>
      <c r="AA52" s="45"/>
      <c r="AB52" s="45"/>
      <c r="AC52" s="45"/>
      <c r="AD52" s="42"/>
      <c r="AE52" s="42"/>
      <c r="AF52" s="42"/>
      <c r="AG52" s="42"/>
      <c r="AH52" s="42"/>
    </row>
    <row r="53" customHeight="1" spans="1:34">
      <c r="A53" s="10">
        <v>17</v>
      </c>
      <c r="B53" s="10" t="s">
        <v>36</v>
      </c>
      <c r="C53" s="10">
        <v>1</v>
      </c>
      <c r="D53" s="12">
        <f t="shared" si="41"/>
        <v>285</v>
      </c>
      <c r="E53" s="10">
        <v>0</v>
      </c>
      <c r="F53" s="19">
        <f t="shared" si="42"/>
        <v>0</v>
      </c>
      <c r="G53" s="10">
        <v>0</v>
      </c>
      <c r="H53" s="19">
        <f t="shared" si="43"/>
        <v>0</v>
      </c>
      <c r="I53" s="26">
        <f t="shared" si="44"/>
        <v>1</v>
      </c>
      <c r="J53" s="26">
        <f t="shared" si="45"/>
        <v>285</v>
      </c>
      <c r="K53" s="10">
        <v>0</v>
      </c>
      <c r="L53" s="19">
        <f t="shared" si="39"/>
        <v>0</v>
      </c>
      <c r="M53" s="10">
        <v>0</v>
      </c>
      <c r="N53" s="26">
        <f t="shared" si="46"/>
        <v>0</v>
      </c>
      <c r="O53" s="10">
        <v>0</v>
      </c>
      <c r="P53" s="19">
        <f t="shared" si="40"/>
        <v>0</v>
      </c>
      <c r="Q53" s="10">
        <v>0</v>
      </c>
      <c r="R53" s="38">
        <f t="shared" si="47"/>
        <v>0</v>
      </c>
      <c r="S53" s="26">
        <f t="shared" si="48"/>
        <v>0</v>
      </c>
      <c r="T53" s="26">
        <f t="shared" si="49"/>
        <v>0</v>
      </c>
      <c r="U53" s="39">
        <f t="shared" si="50"/>
        <v>1</v>
      </c>
      <c r="V53" s="40">
        <f t="shared" si="51"/>
        <v>285</v>
      </c>
      <c r="W53" s="41"/>
      <c r="X53" s="42"/>
      <c r="Y53" s="45"/>
      <c r="Z53" s="45"/>
      <c r="AA53" s="45"/>
      <c r="AB53" s="45"/>
      <c r="AC53" s="45"/>
      <c r="AD53" s="42"/>
      <c r="AE53" s="42"/>
      <c r="AF53" s="42"/>
      <c r="AG53" s="42"/>
      <c r="AH53" s="42"/>
    </row>
    <row r="54" customHeight="1" spans="1:34">
      <c r="A54" s="10">
        <v>18</v>
      </c>
      <c r="B54" s="10" t="s">
        <v>37</v>
      </c>
      <c r="C54" s="10">
        <v>0</v>
      </c>
      <c r="D54" s="12">
        <f t="shared" si="41"/>
        <v>0</v>
      </c>
      <c r="E54" s="10">
        <v>2</v>
      </c>
      <c r="F54" s="19">
        <f t="shared" si="42"/>
        <v>570</v>
      </c>
      <c r="G54" s="10">
        <v>0</v>
      </c>
      <c r="H54" s="19">
        <f t="shared" si="43"/>
        <v>0</v>
      </c>
      <c r="I54" s="26">
        <f t="shared" si="44"/>
        <v>2</v>
      </c>
      <c r="J54" s="26">
        <f t="shared" si="45"/>
        <v>570</v>
      </c>
      <c r="K54" s="10">
        <v>0</v>
      </c>
      <c r="L54" s="19">
        <f t="shared" si="39"/>
        <v>0</v>
      </c>
      <c r="M54" s="10">
        <v>0</v>
      </c>
      <c r="N54" s="26">
        <f t="shared" si="46"/>
        <v>0</v>
      </c>
      <c r="O54" s="10">
        <v>3</v>
      </c>
      <c r="P54" s="19">
        <f t="shared" si="40"/>
        <v>255</v>
      </c>
      <c r="Q54" s="10">
        <v>2</v>
      </c>
      <c r="R54" s="38">
        <f t="shared" si="47"/>
        <v>198</v>
      </c>
      <c r="S54" s="26">
        <f t="shared" si="48"/>
        <v>5</v>
      </c>
      <c r="T54" s="26">
        <f t="shared" si="49"/>
        <v>453</v>
      </c>
      <c r="U54" s="39">
        <f t="shared" si="50"/>
        <v>7</v>
      </c>
      <c r="V54" s="40">
        <f t="shared" si="51"/>
        <v>1023</v>
      </c>
      <c r="W54" s="41"/>
      <c r="X54" s="42"/>
      <c r="Y54" s="45"/>
      <c r="Z54" s="45"/>
      <c r="AA54" s="45"/>
      <c r="AB54" s="45"/>
      <c r="AC54" s="45"/>
      <c r="AD54" s="42"/>
      <c r="AE54" s="42"/>
      <c r="AF54" s="42"/>
      <c r="AG54" s="42"/>
      <c r="AH54" s="42"/>
    </row>
    <row r="55" customHeight="1" spans="1:34">
      <c r="A55" s="10">
        <v>19</v>
      </c>
      <c r="B55" s="10" t="s">
        <v>38</v>
      </c>
      <c r="C55" s="10">
        <v>6</v>
      </c>
      <c r="D55" s="12">
        <f t="shared" si="41"/>
        <v>1710</v>
      </c>
      <c r="E55" s="10">
        <v>1</v>
      </c>
      <c r="F55" s="19">
        <f t="shared" si="42"/>
        <v>285</v>
      </c>
      <c r="G55" s="10">
        <v>0</v>
      </c>
      <c r="H55" s="19">
        <f t="shared" si="43"/>
        <v>0</v>
      </c>
      <c r="I55" s="26">
        <f t="shared" si="44"/>
        <v>7</v>
      </c>
      <c r="J55" s="26">
        <f t="shared" si="45"/>
        <v>1995</v>
      </c>
      <c r="K55" s="10">
        <v>1</v>
      </c>
      <c r="L55" s="19">
        <f t="shared" si="39"/>
        <v>115</v>
      </c>
      <c r="M55" s="10">
        <v>0</v>
      </c>
      <c r="N55" s="26">
        <f t="shared" si="46"/>
        <v>0</v>
      </c>
      <c r="O55" s="10">
        <v>1</v>
      </c>
      <c r="P55" s="19">
        <f t="shared" si="40"/>
        <v>85</v>
      </c>
      <c r="Q55" s="10">
        <v>1</v>
      </c>
      <c r="R55" s="38">
        <f t="shared" si="47"/>
        <v>99</v>
      </c>
      <c r="S55" s="26">
        <f t="shared" si="48"/>
        <v>3</v>
      </c>
      <c r="T55" s="26">
        <f t="shared" si="49"/>
        <v>299</v>
      </c>
      <c r="U55" s="39">
        <f t="shared" si="50"/>
        <v>10</v>
      </c>
      <c r="V55" s="40">
        <f t="shared" si="51"/>
        <v>2294</v>
      </c>
      <c r="W55" s="41"/>
      <c r="X55" s="42"/>
      <c r="Y55" s="45"/>
      <c r="Z55" s="45"/>
      <c r="AA55" s="45"/>
      <c r="AB55" s="45"/>
      <c r="AC55" s="45"/>
      <c r="AD55" s="42"/>
      <c r="AE55" s="42"/>
      <c r="AF55" s="42"/>
      <c r="AG55" s="42"/>
      <c r="AH55" s="42"/>
    </row>
    <row r="56" customHeight="1" spans="1:34">
      <c r="A56" s="10">
        <v>20</v>
      </c>
      <c r="B56" s="10" t="s">
        <v>39</v>
      </c>
      <c r="C56" s="10">
        <v>4</v>
      </c>
      <c r="D56" s="12">
        <f t="shared" si="41"/>
        <v>1140</v>
      </c>
      <c r="E56" s="10">
        <v>2</v>
      </c>
      <c r="F56" s="19">
        <f t="shared" si="42"/>
        <v>570</v>
      </c>
      <c r="G56" s="10">
        <v>0</v>
      </c>
      <c r="H56" s="19">
        <f t="shared" si="43"/>
        <v>0</v>
      </c>
      <c r="I56" s="26">
        <f t="shared" si="44"/>
        <v>6</v>
      </c>
      <c r="J56" s="26">
        <f t="shared" si="45"/>
        <v>1710</v>
      </c>
      <c r="K56" s="10">
        <v>0</v>
      </c>
      <c r="L56" s="19">
        <f t="shared" si="39"/>
        <v>0</v>
      </c>
      <c r="M56" s="10">
        <v>0</v>
      </c>
      <c r="N56" s="26">
        <f t="shared" si="46"/>
        <v>0</v>
      </c>
      <c r="O56" s="10">
        <v>1</v>
      </c>
      <c r="P56" s="19">
        <f t="shared" si="40"/>
        <v>85</v>
      </c>
      <c r="Q56" s="10">
        <v>1</v>
      </c>
      <c r="R56" s="38">
        <f t="shared" si="47"/>
        <v>99</v>
      </c>
      <c r="S56" s="26">
        <f t="shared" si="48"/>
        <v>2</v>
      </c>
      <c r="T56" s="26">
        <f t="shared" si="49"/>
        <v>184</v>
      </c>
      <c r="U56" s="39">
        <f t="shared" si="50"/>
        <v>8</v>
      </c>
      <c r="V56" s="40">
        <f t="shared" si="51"/>
        <v>1894</v>
      </c>
      <c r="W56" s="41"/>
      <c r="X56" s="42"/>
      <c r="Y56" s="45"/>
      <c r="Z56" s="45"/>
      <c r="AA56" s="45"/>
      <c r="AB56" s="45"/>
      <c r="AC56" s="45"/>
      <c r="AD56" s="42"/>
      <c r="AE56" s="42"/>
      <c r="AF56" s="42"/>
      <c r="AG56" s="42"/>
      <c r="AH56" s="42"/>
    </row>
    <row r="57" customHeight="1" spans="1:34">
      <c r="A57" s="10">
        <v>21</v>
      </c>
      <c r="B57" s="10" t="s">
        <v>40</v>
      </c>
      <c r="C57" s="10">
        <v>0</v>
      </c>
      <c r="D57" s="12">
        <f t="shared" si="41"/>
        <v>0</v>
      </c>
      <c r="E57" s="10">
        <v>5</v>
      </c>
      <c r="F57" s="19">
        <f t="shared" si="42"/>
        <v>1425</v>
      </c>
      <c r="G57" s="10">
        <v>0</v>
      </c>
      <c r="H57" s="19">
        <f t="shared" si="43"/>
        <v>0</v>
      </c>
      <c r="I57" s="26">
        <f t="shared" si="44"/>
        <v>5</v>
      </c>
      <c r="J57" s="26">
        <f t="shared" si="45"/>
        <v>1425</v>
      </c>
      <c r="K57" s="10">
        <v>1</v>
      </c>
      <c r="L57" s="19">
        <f t="shared" si="39"/>
        <v>115</v>
      </c>
      <c r="M57" s="10">
        <v>0</v>
      </c>
      <c r="N57" s="26">
        <f t="shared" si="46"/>
        <v>0</v>
      </c>
      <c r="O57" s="10">
        <v>1</v>
      </c>
      <c r="P57" s="19">
        <f t="shared" si="40"/>
        <v>85</v>
      </c>
      <c r="Q57" s="10">
        <v>0</v>
      </c>
      <c r="R57" s="38">
        <f t="shared" si="47"/>
        <v>0</v>
      </c>
      <c r="S57" s="26">
        <f t="shared" si="48"/>
        <v>2</v>
      </c>
      <c r="T57" s="26">
        <f t="shared" si="49"/>
        <v>200</v>
      </c>
      <c r="U57" s="39">
        <f t="shared" si="50"/>
        <v>7</v>
      </c>
      <c r="V57" s="40">
        <f t="shared" si="51"/>
        <v>1625</v>
      </c>
      <c r="W57" s="41"/>
      <c r="X57" s="42"/>
      <c r="Y57" s="45"/>
      <c r="Z57" s="45"/>
      <c r="AA57" s="45"/>
      <c r="AB57" s="45"/>
      <c r="AC57" s="45"/>
      <c r="AD57" s="42"/>
      <c r="AE57" s="42"/>
      <c r="AF57" s="42"/>
      <c r="AG57" s="42"/>
      <c r="AH57" s="42"/>
    </row>
    <row r="58" customHeight="1" spans="1:34">
      <c r="A58" s="10">
        <v>22</v>
      </c>
      <c r="B58" s="10" t="s">
        <v>41</v>
      </c>
      <c r="C58" s="10">
        <v>1</v>
      </c>
      <c r="D58" s="12">
        <f t="shared" si="41"/>
        <v>285</v>
      </c>
      <c r="E58" s="10">
        <v>0</v>
      </c>
      <c r="F58" s="19">
        <f t="shared" si="42"/>
        <v>0</v>
      </c>
      <c r="G58" s="10">
        <v>0</v>
      </c>
      <c r="H58" s="19">
        <f t="shared" si="43"/>
        <v>0</v>
      </c>
      <c r="I58" s="26">
        <f t="shared" si="44"/>
        <v>1</v>
      </c>
      <c r="J58" s="26">
        <f t="shared" si="45"/>
        <v>285</v>
      </c>
      <c r="K58" s="10">
        <v>0</v>
      </c>
      <c r="L58" s="19">
        <f t="shared" si="39"/>
        <v>0</v>
      </c>
      <c r="M58" s="10">
        <v>0</v>
      </c>
      <c r="N58" s="26">
        <f t="shared" si="46"/>
        <v>0</v>
      </c>
      <c r="O58" s="10">
        <v>1</v>
      </c>
      <c r="P58" s="19">
        <f t="shared" si="40"/>
        <v>85</v>
      </c>
      <c r="Q58" s="10">
        <v>0</v>
      </c>
      <c r="R58" s="38">
        <f t="shared" si="47"/>
        <v>0</v>
      </c>
      <c r="S58" s="26">
        <f t="shared" si="48"/>
        <v>1</v>
      </c>
      <c r="T58" s="26">
        <f t="shared" si="49"/>
        <v>85</v>
      </c>
      <c r="U58" s="39">
        <f t="shared" si="50"/>
        <v>2</v>
      </c>
      <c r="V58" s="40">
        <f t="shared" si="51"/>
        <v>370</v>
      </c>
      <c r="W58" s="41"/>
      <c r="X58" s="42"/>
      <c r="Y58" s="45"/>
      <c r="Z58" s="45"/>
      <c r="AA58" s="45"/>
      <c r="AB58" s="45"/>
      <c r="AC58" s="45"/>
      <c r="AD58" s="42"/>
      <c r="AE58" s="42"/>
      <c r="AF58" s="42"/>
      <c r="AG58" s="42"/>
      <c r="AH58" s="42"/>
    </row>
    <row r="59" customHeight="1" spans="1:34">
      <c r="A59" s="10">
        <v>23</v>
      </c>
      <c r="B59" s="10" t="s">
        <v>42</v>
      </c>
      <c r="C59" s="10">
        <v>3</v>
      </c>
      <c r="D59" s="12">
        <f t="shared" si="41"/>
        <v>855</v>
      </c>
      <c r="E59" s="10">
        <v>0</v>
      </c>
      <c r="F59" s="19">
        <f t="shared" si="42"/>
        <v>0</v>
      </c>
      <c r="G59" s="10">
        <v>0</v>
      </c>
      <c r="H59" s="19">
        <f t="shared" si="43"/>
        <v>0</v>
      </c>
      <c r="I59" s="26">
        <f t="shared" si="44"/>
        <v>3</v>
      </c>
      <c r="J59" s="26">
        <f t="shared" si="45"/>
        <v>855</v>
      </c>
      <c r="K59" s="10">
        <v>0</v>
      </c>
      <c r="L59" s="19">
        <f t="shared" si="39"/>
        <v>0</v>
      </c>
      <c r="M59" s="10">
        <v>0</v>
      </c>
      <c r="N59" s="26">
        <f t="shared" si="46"/>
        <v>0</v>
      </c>
      <c r="O59" s="10">
        <v>0</v>
      </c>
      <c r="P59" s="19">
        <f t="shared" si="40"/>
        <v>0</v>
      </c>
      <c r="Q59" s="10">
        <v>0</v>
      </c>
      <c r="R59" s="38">
        <f t="shared" si="47"/>
        <v>0</v>
      </c>
      <c r="S59" s="26">
        <f t="shared" si="48"/>
        <v>0</v>
      </c>
      <c r="T59" s="26">
        <f t="shared" si="49"/>
        <v>0</v>
      </c>
      <c r="U59" s="39">
        <f t="shared" si="50"/>
        <v>3</v>
      </c>
      <c r="V59" s="40">
        <f t="shared" si="51"/>
        <v>855</v>
      </c>
      <c r="W59" s="41"/>
      <c r="X59" s="42"/>
      <c r="Y59" s="45"/>
      <c r="Z59" s="45"/>
      <c r="AA59" s="45"/>
      <c r="AB59" s="45"/>
      <c r="AC59" s="45"/>
      <c r="AD59" s="42"/>
      <c r="AE59" s="42"/>
      <c r="AF59" s="42"/>
      <c r="AG59" s="42"/>
      <c r="AH59" s="42"/>
    </row>
    <row r="60" customHeight="1" spans="1:34">
      <c r="A60" s="10">
        <v>24</v>
      </c>
      <c r="B60" s="10" t="s">
        <v>43</v>
      </c>
      <c r="C60" s="10">
        <v>2</v>
      </c>
      <c r="D60" s="12">
        <f t="shared" si="41"/>
        <v>570</v>
      </c>
      <c r="E60" s="10">
        <v>2</v>
      </c>
      <c r="F60" s="19">
        <f t="shared" si="42"/>
        <v>570</v>
      </c>
      <c r="G60" s="10">
        <v>0</v>
      </c>
      <c r="H60" s="19">
        <f t="shared" si="43"/>
        <v>0</v>
      </c>
      <c r="I60" s="26">
        <f t="shared" si="44"/>
        <v>4</v>
      </c>
      <c r="J60" s="26">
        <f t="shared" si="45"/>
        <v>1140</v>
      </c>
      <c r="K60" s="10">
        <v>0</v>
      </c>
      <c r="L60" s="19">
        <f t="shared" si="39"/>
        <v>0</v>
      </c>
      <c r="M60" s="10">
        <v>0</v>
      </c>
      <c r="N60" s="26">
        <f t="shared" si="46"/>
        <v>0</v>
      </c>
      <c r="O60" s="10">
        <v>0</v>
      </c>
      <c r="P60" s="19">
        <f t="shared" si="40"/>
        <v>0</v>
      </c>
      <c r="Q60" s="10">
        <v>0</v>
      </c>
      <c r="R60" s="38">
        <f t="shared" si="47"/>
        <v>0</v>
      </c>
      <c r="S60" s="26">
        <f t="shared" si="48"/>
        <v>0</v>
      </c>
      <c r="T60" s="26">
        <f t="shared" si="49"/>
        <v>0</v>
      </c>
      <c r="U60" s="39">
        <f t="shared" si="50"/>
        <v>4</v>
      </c>
      <c r="V60" s="40">
        <f t="shared" si="51"/>
        <v>1140</v>
      </c>
      <c r="W60" s="41"/>
      <c r="X60" s="42"/>
      <c r="Y60" s="45"/>
      <c r="Z60" s="45"/>
      <c r="AA60" s="45"/>
      <c r="AB60" s="45"/>
      <c r="AC60" s="45"/>
      <c r="AD60" s="42"/>
      <c r="AE60" s="42"/>
      <c r="AF60" s="42"/>
      <c r="AG60" s="42"/>
      <c r="AH60" s="42"/>
    </row>
    <row r="61" customHeight="1" spans="1:34">
      <c r="A61" s="10">
        <v>25</v>
      </c>
      <c r="B61" s="10" t="s">
        <v>44</v>
      </c>
      <c r="C61" s="10">
        <v>3</v>
      </c>
      <c r="D61" s="12">
        <f t="shared" si="41"/>
        <v>855</v>
      </c>
      <c r="E61" s="10">
        <v>0</v>
      </c>
      <c r="F61" s="19">
        <f t="shared" si="42"/>
        <v>0</v>
      </c>
      <c r="G61" s="10">
        <v>0</v>
      </c>
      <c r="H61" s="19">
        <f t="shared" si="43"/>
        <v>0</v>
      </c>
      <c r="I61" s="26">
        <f t="shared" si="44"/>
        <v>3</v>
      </c>
      <c r="J61" s="26">
        <f t="shared" si="45"/>
        <v>855</v>
      </c>
      <c r="K61" s="10">
        <v>0</v>
      </c>
      <c r="L61" s="19">
        <f t="shared" si="39"/>
        <v>0</v>
      </c>
      <c r="M61" s="10">
        <v>0</v>
      </c>
      <c r="N61" s="26">
        <f t="shared" si="46"/>
        <v>0</v>
      </c>
      <c r="O61" s="10">
        <v>0</v>
      </c>
      <c r="P61" s="19">
        <f t="shared" si="40"/>
        <v>0</v>
      </c>
      <c r="Q61" s="10">
        <v>0</v>
      </c>
      <c r="R61" s="38">
        <f t="shared" si="47"/>
        <v>0</v>
      </c>
      <c r="S61" s="26">
        <f t="shared" si="48"/>
        <v>0</v>
      </c>
      <c r="T61" s="26">
        <f t="shared" si="49"/>
        <v>0</v>
      </c>
      <c r="U61" s="39">
        <f t="shared" si="50"/>
        <v>3</v>
      </c>
      <c r="V61" s="40">
        <f t="shared" si="51"/>
        <v>855</v>
      </c>
      <c r="W61" s="41"/>
      <c r="X61" s="42"/>
      <c r="Y61" s="45"/>
      <c r="Z61" s="45"/>
      <c r="AA61" s="45"/>
      <c r="AB61" s="45"/>
      <c r="AC61" s="45"/>
      <c r="AD61" s="42"/>
      <c r="AE61" s="42"/>
      <c r="AF61" s="42"/>
      <c r="AG61" s="42"/>
      <c r="AH61" s="42"/>
    </row>
    <row r="62" customHeight="1" spans="1:34">
      <c r="A62" s="10">
        <v>26</v>
      </c>
      <c r="B62" s="10" t="s">
        <v>45</v>
      </c>
      <c r="C62" s="10">
        <v>0</v>
      </c>
      <c r="D62" s="12">
        <f t="shared" si="41"/>
        <v>0</v>
      </c>
      <c r="E62" s="10">
        <v>0</v>
      </c>
      <c r="F62" s="19">
        <f t="shared" si="42"/>
        <v>0</v>
      </c>
      <c r="G62" s="10">
        <v>0</v>
      </c>
      <c r="H62" s="19">
        <f t="shared" si="43"/>
        <v>0</v>
      </c>
      <c r="I62" s="26">
        <f t="shared" si="44"/>
        <v>0</v>
      </c>
      <c r="J62" s="26">
        <f t="shared" si="45"/>
        <v>0</v>
      </c>
      <c r="K62" s="10">
        <v>0</v>
      </c>
      <c r="L62" s="19">
        <f t="shared" si="39"/>
        <v>0</v>
      </c>
      <c r="M62" s="10">
        <v>0</v>
      </c>
      <c r="N62" s="26">
        <f t="shared" si="46"/>
        <v>0</v>
      </c>
      <c r="O62" s="10">
        <v>0</v>
      </c>
      <c r="P62" s="19">
        <f t="shared" si="40"/>
        <v>0</v>
      </c>
      <c r="Q62" s="10">
        <v>0</v>
      </c>
      <c r="R62" s="38">
        <f t="shared" si="47"/>
        <v>0</v>
      </c>
      <c r="S62" s="26">
        <f t="shared" si="48"/>
        <v>0</v>
      </c>
      <c r="T62" s="26">
        <f t="shared" si="49"/>
        <v>0</v>
      </c>
      <c r="U62" s="39">
        <f t="shared" si="50"/>
        <v>0</v>
      </c>
      <c r="V62" s="40">
        <f t="shared" si="51"/>
        <v>0</v>
      </c>
      <c r="W62" s="41"/>
      <c r="X62" s="42"/>
      <c r="Y62" s="45"/>
      <c r="Z62" s="45"/>
      <c r="AA62" s="45"/>
      <c r="AB62" s="45"/>
      <c r="AC62" s="45"/>
      <c r="AD62" s="42"/>
      <c r="AE62" s="42"/>
      <c r="AF62" s="42"/>
      <c r="AG62" s="42"/>
      <c r="AH62" s="42"/>
    </row>
    <row r="63" s="2" customFormat="1" customHeight="1" spans="1:34">
      <c r="A63" s="20"/>
      <c r="B63" s="20" t="s">
        <v>46</v>
      </c>
      <c r="C63" s="10">
        <f>SUM(C37:C62)</f>
        <v>158</v>
      </c>
      <c r="D63" s="12">
        <f t="shared" ref="D63:V63" si="52">SUM(D37:D62)</f>
        <v>45030</v>
      </c>
      <c r="E63" s="10">
        <f t="shared" si="52"/>
        <v>31</v>
      </c>
      <c r="F63" s="12">
        <f t="shared" si="52"/>
        <v>8835</v>
      </c>
      <c r="G63" s="10">
        <f t="shared" si="52"/>
        <v>0</v>
      </c>
      <c r="H63" s="12">
        <f t="shared" si="52"/>
        <v>0</v>
      </c>
      <c r="I63" s="12">
        <f t="shared" si="52"/>
        <v>189</v>
      </c>
      <c r="J63" s="12">
        <f t="shared" si="52"/>
        <v>53865</v>
      </c>
      <c r="K63" s="10">
        <f t="shared" si="52"/>
        <v>11</v>
      </c>
      <c r="L63" s="12">
        <f t="shared" si="52"/>
        <v>1265</v>
      </c>
      <c r="M63" s="10">
        <f t="shared" si="52"/>
        <v>3</v>
      </c>
      <c r="N63" s="12">
        <f t="shared" si="52"/>
        <v>357</v>
      </c>
      <c r="O63" s="10">
        <f t="shared" si="52"/>
        <v>33</v>
      </c>
      <c r="P63" s="12">
        <f t="shared" si="52"/>
        <v>2805</v>
      </c>
      <c r="Q63" s="10">
        <f t="shared" si="52"/>
        <v>16</v>
      </c>
      <c r="R63" s="12">
        <f t="shared" si="52"/>
        <v>1584</v>
      </c>
      <c r="S63" s="12">
        <f t="shared" si="52"/>
        <v>63</v>
      </c>
      <c r="T63" s="12">
        <f t="shared" si="52"/>
        <v>6011</v>
      </c>
      <c r="U63" s="12">
        <f t="shared" si="52"/>
        <v>252</v>
      </c>
      <c r="V63" s="12">
        <f t="shared" si="52"/>
        <v>59876</v>
      </c>
      <c r="W63" s="16"/>
      <c r="X63" s="16"/>
      <c r="Y63" s="45"/>
      <c r="Z63" s="45"/>
      <c r="AA63" s="42"/>
      <c r="AB63" s="16"/>
      <c r="AC63" s="16"/>
      <c r="AD63" s="42"/>
      <c r="AE63" s="42"/>
      <c r="AF63" s="42"/>
      <c r="AG63" s="42"/>
      <c r="AH63" s="42"/>
    </row>
    <row r="64" s="2" customFormat="1" ht="10.8" spans="1:34">
      <c r="A64" s="21"/>
      <c r="B64" s="21"/>
      <c r="C64" s="21"/>
      <c r="D64" s="10" t="s">
        <v>75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27" t="s">
        <v>76</v>
      </c>
      <c r="Q64" s="43"/>
      <c r="R64" s="43"/>
      <c r="S64" s="43"/>
      <c r="T64" s="43"/>
      <c r="U64" s="43"/>
      <c r="V64" s="44"/>
      <c r="W64" s="45"/>
      <c r="X64" s="46"/>
      <c r="Y64" s="46"/>
      <c r="AA64" s="16"/>
      <c r="AB64" s="16"/>
      <c r="AC64" s="16"/>
      <c r="AD64" s="42"/>
      <c r="AE64" s="42"/>
      <c r="AF64" s="42"/>
      <c r="AG64" s="42"/>
      <c r="AH64" s="42"/>
    </row>
    <row r="65" s="3" customFormat="1" ht="10.8" spans="1:34">
      <c r="A65" s="17" t="s">
        <v>77</v>
      </c>
      <c r="B65" s="17"/>
      <c r="C65" s="17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27"/>
      <c r="Q65" s="43"/>
      <c r="R65" s="43"/>
      <c r="S65" s="43"/>
      <c r="T65" s="43"/>
      <c r="U65" s="43"/>
      <c r="V65" s="44"/>
      <c r="W65" s="45"/>
      <c r="X65" s="62"/>
      <c r="Y65" s="62"/>
      <c r="Z65" s="37"/>
      <c r="AA65" s="64"/>
      <c r="AB65" s="64"/>
      <c r="AC65" s="64"/>
      <c r="AD65" s="37"/>
      <c r="AE65" s="37"/>
      <c r="AF65" s="37"/>
      <c r="AG65" s="37"/>
      <c r="AH65" s="37"/>
    </row>
    <row r="66" ht="23" customHeight="1" spans="1:34">
      <c r="A66" s="17" t="s">
        <v>78</v>
      </c>
      <c r="B66" s="17"/>
      <c r="C66" s="17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61"/>
      <c r="R66" s="61"/>
      <c r="S66" s="61"/>
      <c r="T66" s="61"/>
      <c r="U66" s="61"/>
      <c r="V66" s="63"/>
      <c r="W66" s="45"/>
      <c r="X66" s="62"/>
      <c r="Y66" s="62"/>
      <c r="AA66" s="64"/>
      <c r="AB66" s="64"/>
      <c r="AC66" s="64"/>
      <c r="AD66" s="42"/>
      <c r="AE66" s="42"/>
      <c r="AF66" s="42"/>
      <c r="AG66" s="42"/>
      <c r="AH66" s="42"/>
    </row>
    <row r="67" ht="24" customHeight="1" spans="1:34">
      <c r="A67" s="17" t="s">
        <v>79</v>
      </c>
      <c r="B67" s="17"/>
      <c r="C67" s="17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60"/>
      <c r="Q67" s="61"/>
      <c r="R67" s="61"/>
      <c r="S67" s="61"/>
      <c r="T67" s="61"/>
      <c r="U67" s="61"/>
      <c r="V67" s="63"/>
      <c r="W67" s="45"/>
      <c r="X67" s="62"/>
      <c r="Y67" s="62"/>
      <c r="AA67" s="64"/>
      <c r="AB67" s="64"/>
      <c r="AC67" s="64"/>
      <c r="AD67" s="42"/>
      <c r="AE67" s="42"/>
      <c r="AF67" s="42"/>
      <c r="AG67" s="42"/>
      <c r="AH67" s="42"/>
    </row>
    <row r="68" ht="24" customHeight="1" spans="1:34">
      <c r="A68" s="17" t="s">
        <v>80</v>
      </c>
      <c r="B68" s="17"/>
      <c r="C68" s="17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60"/>
      <c r="Q68" s="61"/>
      <c r="R68" s="61"/>
      <c r="S68" s="61"/>
      <c r="T68" s="61"/>
      <c r="U68" s="61"/>
      <c r="V68" s="63"/>
      <c r="W68" s="45"/>
      <c r="X68" s="62"/>
      <c r="Y68" s="62"/>
      <c r="AA68" s="64"/>
      <c r="AB68" s="64"/>
      <c r="AC68" s="64"/>
      <c r="AD68" s="42"/>
      <c r="AE68" s="42"/>
      <c r="AF68" s="42"/>
      <c r="AG68" s="42"/>
      <c r="AH68" s="42"/>
    </row>
    <row r="69" ht="24" customHeight="1" spans="1:34">
      <c r="A69" s="17" t="s">
        <v>81</v>
      </c>
      <c r="B69" s="17"/>
      <c r="C69" s="17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60"/>
      <c r="Q69" s="61"/>
      <c r="R69" s="61"/>
      <c r="S69" s="61"/>
      <c r="T69" s="61"/>
      <c r="U69" s="61"/>
      <c r="V69" s="63"/>
      <c r="W69" s="45"/>
      <c r="X69" s="62"/>
      <c r="Y69" s="62"/>
      <c r="AA69" s="64"/>
      <c r="AB69" s="64"/>
      <c r="AC69" s="64"/>
      <c r="AD69" s="42"/>
      <c r="AE69" s="42"/>
      <c r="AF69" s="42"/>
      <c r="AG69" s="42"/>
      <c r="AH69" s="42"/>
    </row>
    <row r="70" ht="23" customHeight="1" spans="1:34">
      <c r="A70" s="17" t="s">
        <v>82</v>
      </c>
      <c r="B70" s="17"/>
      <c r="C70" s="17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60"/>
      <c r="Q70" s="61"/>
      <c r="R70" s="61"/>
      <c r="S70" s="61"/>
      <c r="T70" s="61"/>
      <c r="U70" s="61"/>
      <c r="V70" s="63"/>
      <c r="W70" s="45"/>
      <c r="X70" s="62"/>
      <c r="Y70" s="62"/>
      <c r="AA70" s="64"/>
      <c r="AB70" s="64"/>
      <c r="AC70" s="64"/>
      <c r="AD70" s="42"/>
      <c r="AE70" s="42"/>
      <c r="AF70" s="42"/>
      <c r="AG70" s="42"/>
      <c r="AH70" s="42"/>
    </row>
    <row r="71" ht="14.4" spans="1:25">
      <c r="A71" s="17" t="s">
        <v>83</v>
      </c>
      <c r="B71" s="17"/>
      <c r="C71" s="17"/>
      <c r="D71" s="60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3"/>
      <c r="W71" s="45"/>
      <c r="X71" s="46"/>
      <c r="Y71" s="46"/>
    </row>
  </sheetData>
  <sheetProtection selectLockedCells="1" formatCells="0" formatColumns="0" formatRows="0" insertRows="0" insertColumns="0" insertHyperlinks="0" deleteColumns="0" deleteRows="0" sort="0" autoFilter="0" pivotTables="0"/>
  <sortState ref="A5:AN30">
    <sortCondition ref="A37:A62"/>
  </sortState>
  <mergeCells count="55">
    <mergeCell ref="A1:AH1"/>
    <mergeCell ref="A2:AH2"/>
    <mergeCell ref="AI2:AL2"/>
    <mergeCell ref="C3:F3"/>
    <mergeCell ref="G3:J3"/>
    <mergeCell ref="K3:N3"/>
    <mergeCell ref="O3:R3"/>
    <mergeCell ref="S3:V3"/>
    <mergeCell ref="W3:Z3"/>
    <mergeCell ref="AA3:AD3"/>
    <mergeCell ref="AE3:AH3"/>
    <mergeCell ref="AI3:AJ3"/>
    <mergeCell ref="AK3:AL3"/>
    <mergeCell ref="AN3:AT3"/>
    <mergeCell ref="AU3:BB3"/>
    <mergeCell ref="A31:B31"/>
    <mergeCell ref="A34:T34"/>
    <mergeCell ref="U34:V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A64:C64"/>
    <mergeCell ref="D64:O64"/>
    <mergeCell ref="P64:V64"/>
    <mergeCell ref="A65:C65"/>
    <mergeCell ref="D65:O65"/>
    <mergeCell ref="P65:V65"/>
    <mergeCell ref="A66:C66"/>
    <mergeCell ref="D66:O66"/>
    <mergeCell ref="P66:V66"/>
    <mergeCell ref="A67:C67"/>
    <mergeCell ref="D67:O67"/>
    <mergeCell ref="P67:V67"/>
    <mergeCell ref="A68:C68"/>
    <mergeCell ref="D68:O68"/>
    <mergeCell ref="P68:V68"/>
    <mergeCell ref="A69:C69"/>
    <mergeCell ref="D69:O69"/>
    <mergeCell ref="P69:V69"/>
    <mergeCell ref="A70:C70"/>
    <mergeCell ref="D70:O70"/>
    <mergeCell ref="P70:V70"/>
    <mergeCell ref="A71:C71"/>
    <mergeCell ref="D71:V71"/>
    <mergeCell ref="A3:A4"/>
    <mergeCell ref="A35:A36"/>
    <mergeCell ref="B3:B4"/>
    <mergeCell ref="B35:B36"/>
  </mergeCells>
  <printOptions horizontalCentered="1" verticalCentered="1"/>
  <pageMargins left="0" right="0" top="0.393055555555556" bottom="0.393055555555556" header="0.511805555555556" footer="0.511805555555556"/>
  <pageSetup paperSize="9" scale="8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增减表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陈茜</cp:lastModifiedBy>
  <dcterms:created xsi:type="dcterms:W3CDTF">2006-09-13T11:21:00Z</dcterms:created>
  <cp:lastPrinted>2020-11-11T01:05:00Z</cp:lastPrinted>
  <dcterms:modified xsi:type="dcterms:W3CDTF">2022-11-09T02:22:01Z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F3829DB64DB14717840B44AC35D60C8E</vt:lpwstr>
  </property>
  <property fmtid="{D5CDD505-2E9C-101B-9397-08002B2CF9AE}" pid="4" name="commondata">
    <vt:lpwstr>eyJoZGlkIjoiODljZTgzMjgzMTcxYTgzYzI2ZjNhZDNmNWVmYjlkYTIifQ==</vt:lpwstr>
  </property>
</Properties>
</file>