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943" windowHeight="9935"/>
  </bookViews>
  <sheets>
    <sheet name="Sheet1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<sst xmlns="http://schemas.openxmlformats.org/spreadsheetml/2006/main" count="47">
  <si>
    <t>2023年2月福清市困难残疾人生活补贴和重度残疾人护理补贴经费汇总表</t>
  </si>
  <si>
    <t xml:space="preserve">制表单位：福清市民政局                                                                                            </t>
  </si>
  <si>
    <t>单位：人/元</t>
  </si>
  <si>
    <t>序号</t>
  </si>
  <si>
    <t>镇(街)</t>
  </si>
  <si>
    <t>低保户</t>
  </si>
  <si>
    <t>60周岁</t>
  </si>
  <si>
    <t>低保　　边缘户</t>
  </si>
  <si>
    <t>非困一级护理（115）</t>
  </si>
  <si>
    <t>困难一级护理（128）</t>
  </si>
  <si>
    <t>非困二级护理（85）</t>
  </si>
  <si>
    <t>困难二级护理（107）</t>
  </si>
  <si>
    <t>合计人数</t>
  </si>
  <si>
    <t>合计
金额</t>
  </si>
  <si>
    <t>补发金额</t>
  </si>
  <si>
    <t>实发金额</t>
  </si>
  <si>
    <t>生活</t>
  </si>
  <si>
    <t>护理</t>
  </si>
  <si>
    <t>人数</t>
  </si>
  <si>
    <t>金额</t>
  </si>
  <si>
    <t>玉屏街道</t>
  </si>
  <si>
    <t>龙山街道</t>
  </si>
  <si>
    <t>龙江街道</t>
  </si>
  <si>
    <t>音西街道</t>
  </si>
  <si>
    <t>阳下街道</t>
  </si>
  <si>
    <t>宏路街道</t>
  </si>
  <si>
    <t>石竹街道</t>
  </si>
  <si>
    <t>海口镇</t>
  </si>
  <si>
    <t>城头镇</t>
  </si>
  <si>
    <t>南岭镇</t>
  </si>
  <si>
    <t>龙田镇</t>
  </si>
  <si>
    <t>江镜镇</t>
  </si>
  <si>
    <t>港头镇</t>
  </si>
  <si>
    <t>高山镇</t>
  </si>
  <si>
    <t>沙埔镇</t>
  </si>
  <si>
    <t>三山镇</t>
  </si>
  <si>
    <t>东瀚镇</t>
  </si>
  <si>
    <t>渔溪镇</t>
  </si>
  <si>
    <t>上迳镇</t>
  </si>
  <si>
    <t>新厝镇</t>
  </si>
  <si>
    <t>江阴镇</t>
  </si>
  <si>
    <t>东张镇</t>
  </si>
  <si>
    <t>镜洋镇</t>
  </si>
  <si>
    <t>一都镇</t>
  </si>
  <si>
    <t>东阁农场</t>
  </si>
  <si>
    <t>江镜农场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</si>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</sst>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5">
    <font>
      <sz val="11"/>
      <color theme="1"/>
      <name val="宋体"/>
      <charset val="134"/>
      <scheme val="minor"/>
    </font>
    <font>
      <sz val="18"/>
      <name val="宋体"/>
      <charset val="134"/>
    </font>
    <font>
      <sz val="14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sz val="9"/>
      <name val="宋体"/>
      <charset val="134"/>
    </font>
    <font>
      <b/>
      <sz val="18"/>
      <name val="宋体"/>
      <charset val="134"/>
    </font>
    <font>
      <sz val="12"/>
      <name val="仿宋_GB2312"/>
      <charset val="134"/>
    </font>
    <font>
      <b/>
      <sz val="11"/>
      <name val="仿宋_GB2312"/>
      <charset val="134"/>
    </font>
    <font>
      <b/>
      <sz val="11"/>
      <name val="宋体"/>
      <charset val="134"/>
      <scheme val="minor"/>
    </font>
    <font>
      <b/>
      <sz val="12"/>
      <name val="宋体"/>
      <charset val="134"/>
    </font>
    <font>
      <b/>
      <sz val="10"/>
      <name val="宋体"/>
      <charset val="134"/>
    </font>
    <font>
      <b/>
      <sz val="11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0" fillId="12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21" borderId="12" applyNumberFormat="0" applyFon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28" fillId="24" borderId="13" applyNumberFormat="0" applyAlignment="0" applyProtection="0">
      <alignment vertical="center"/>
    </xf>
    <xf numFmtId="0" fontId="29" fillId="24" borderId="9" applyNumberFormat="0" applyAlignment="0" applyProtection="0">
      <alignment vertical="center"/>
    </xf>
    <xf numFmtId="0" fontId="32" fillId="26" borderId="15" applyNumberFormat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34" fillId="0" borderId="0"/>
  </cellStyleXfs>
  <cellXfs count="44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1" xfId="49" applyFont="1" applyBorder="1" applyAlignment="1">
      <alignment vertical="center"/>
    </xf>
    <xf numFmtId="0" fontId="8" fillId="2" borderId="1" xfId="49" applyFont="1" applyFill="1" applyBorder="1" applyAlignment="1">
      <alignment vertical="center"/>
    </xf>
    <xf numFmtId="0" fontId="9" fillId="0" borderId="2" xfId="49" applyFont="1" applyBorder="1" applyAlignment="1">
      <alignment horizontal="center" vertical="center"/>
    </xf>
    <xf numFmtId="0" fontId="9" fillId="0" borderId="3" xfId="49" applyFont="1" applyBorder="1" applyAlignment="1">
      <alignment horizontal="center" vertical="center" wrapText="1"/>
    </xf>
    <xf numFmtId="0" fontId="9" fillId="0" borderId="4" xfId="49" applyFont="1" applyBorder="1" applyAlignment="1">
      <alignment horizontal="center" vertical="center"/>
    </xf>
    <xf numFmtId="0" fontId="9" fillId="2" borderId="3" xfId="49" applyFont="1" applyFill="1" applyBorder="1" applyAlignment="1">
      <alignment horizontal="center" vertical="center" wrapText="1"/>
    </xf>
    <xf numFmtId="0" fontId="9" fillId="0" borderId="3" xfId="49" applyFont="1" applyBorder="1" applyAlignment="1">
      <alignment horizontal="center" vertical="center"/>
    </xf>
    <xf numFmtId="0" fontId="3" fillId="0" borderId="4" xfId="49" applyFont="1" applyBorder="1" applyAlignment="1">
      <alignment horizontal="center" vertical="center"/>
    </xf>
    <xf numFmtId="0" fontId="3" fillId="2" borderId="3" xfId="49" applyFont="1" applyFill="1" applyBorder="1" applyAlignment="1">
      <alignment horizontal="center"/>
    </xf>
    <xf numFmtId="0" fontId="3" fillId="0" borderId="3" xfId="49" applyFont="1" applyBorder="1" applyAlignment="1">
      <alignment horizontal="center"/>
    </xf>
    <xf numFmtId="0" fontId="3" fillId="0" borderId="3" xfId="49" applyFont="1" applyBorder="1" applyAlignment="1">
      <alignment horizontal="center" vertical="center"/>
    </xf>
    <xf numFmtId="0" fontId="3" fillId="0" borderId="3" xfId="49" applyFont="1" applyFill="1" applyBorder="1" applyAlignment="1">
      <alignment horizontal="center" vertical="center"/>
    </xf>
    <xf numFmtId="0" fontId="3" fillId="0" borderId="5" xfId="49" applyFont="1" applyBorder="1" applyAlignment="1">
      <alignment horizontal="center" vertical="center"/>
    </xf>
    <xf numFmtId="0" fontId="10" fillId="0" borderId="0" xfId="0" applyFont="1" applyFill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0" fontId="9" fillId="0" borderId="6" xfId="49" applyFont="1" applyBorder="1" applyAlignment="1">
      <alignment horizontal="center" vertical="center" wrapText="1"/>
    </xf>
    <xf numFmtId="0" fontId="9" fillId="0" borderId="5" xfId="49" applyFont="1" applyBorder="1" applyAlignment="1">
      <alignment horizontal="center" vertical="center" wrapText="1"/>
    </xf>
    <xf numFmtId="0" fontId="3" fillId="0" borderId="3" xfId="49" applyNumberFormat="1" applyFont="1" applyBorder="1" applyAlignment="1">
      <alignment horizontal="center"/>
    </xf>
    <xf numFmtId="0" fontId="11" fillId="2" borderId="0" xfId="49" applyFont="1" applyFill="1" applyBorder="1" applyAlignment="1">
      <alignment horizontal="center"/>
    </xf>
    <xf numFmtId="0" fontId="12" fillId="2" borderId="0" xfId="49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 vertical="center"/>
    </xf>
    <xf numFmtId="0" fontId="9" fillId="0" borderId="2" xfId="49" applyFont="1" applyBorder="1" applyAlignment="1">
      <alignment horizontal="center" vertical="center" wrapText="1"/>
    </xf>
    <xf numFmtId="0" fontId="9" fillId="0" borderId="2" xfId="49" applyFont="1" applyFill="1" applyBorder="1" applyAlignment="1">
      <alignment horizontal="center" vertical="center" wrapText="1"/>
    </xf>
    <xf numFmtId="0" fontId="9" fillId="0" borderId="6" xfId="49" applyFont="1" applyFill="1" applyBorder="1" applyAlignment="1">
      <alignment horizontal="center" vertical="center" wrapText="1"/>
    </xf>
    <xf numFmtId="0" fontId="9" fillId="0" borderId="7" xfId="49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/>
    </xf>
    <xf numFmtId="0" fontId="9" fillId="0" borderId="3" xfId="49" applyFont="1" applyFill="1" applyBorder="1" applyAlignment="1">
      <alignment horizontal="center" vertical="center" wrapText="1"/>
    </xf>
    <xf numFmtId="0" fontId="9" fillId="0" borderId="4" xfId="49" applyFont="1" applyBorder="1" applyAlignment="1">
      <alignment horizontal="center" vertical="center" wrapText="1"/>
    </xf>
    <xf numFmtId="0" fontId="9" fillId="0" borderId="4" xfId="49" applyFont="1" applyFill="1" applyBorder="1" applyAlignment="1">
      <alignment horizontal="center" vertical="center" wrapText="1"/>
    </xf>
    <xf numFmtId="0" fontId="9" fillId="0" borderId="3" xfId="49" applyFont="1" applyFill="1" applyBorder="1" applyAlignment="1">
      <alignment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/>
    </xf>
    <xf numFmtId="0" fontId="14" fillId="0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/&#27531;&#30142;&#20154;&#20004;&#39033;&#34917;&#36148;/2023&#24180;/2&#26376;/2023&#24180;2&#26376;&#20221;&#33457;&#21517;&#20876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汇总表"/>
      <sheetName val="生活"/>
      <sheetName val="护理"/>
      <sheetName val="增减表"/>
      <sheetName val="新增"/>
      <sheetName val="当月删除名单"/>
      <sheetName val="标准变更"/>
      <sheetName val="Sheet1"/>
    </sheetNames>
    <sheetDataSet>
      <sheetData sheetId="0"/>
      <sheetData sheetId="1"/>
      <sheetData sheetId="2"/>
      <sheetData sheetId="3">
        <row r="5">
          <cell r="F5">
            <v>224</v>
          </cell>
        </row>
        <row r="5">
          <cell r="J5">
            <v>50</v>
          </cell>
        </row>
        <row r="5">
          <cell r="N5">
            <v>1</v>
          </cell>
        </row>
        <row r="5">
          <cell r="R5">
            <v>79</v>
          </cell>
        </row>
        <row r="5">
          <cell r="V5">
            <v>80</v>
          </cell>
        </row>
        <row r="5">
          <cell r="Z5">
            <v>134</v>
          </cell>
        </row>
        <row r="5">
          <cell r="AD5">
            <v>164</v>
          </cell>
        </row>
        <row r="6">
          <cell r="F6">
            <v>342</v>
          </cell>
        </row>
        <row r="6">
          <cell r="J6">
            <v>87</v>
          </cell>
        </row>
        <row r="6">
          <cell r="N6">
            <v>2</v>
          </cell>
        </row>
        <row r="6">
          <cell r="R6">
            <v>39</v>
          </cell>
        </row>
        <row r="6">
          <cell r="V6">
            <v>117</v>
          </cell>
        </row>
        <row r="6">
          <cell r="Z6">
            <v>84</v>
          </cell>
        </row>
        <row r="6">
          <cell r="AD6">
            <v>243</v>
          </cell>
        </row>
        <row r="7">
          <cell r="F7">
            <v>160</v>
          </cell>
        </row>
        <row r="7">
          <cell r="J7">
            <v>76</v>
          </cell>
        </row>
        <row r="7">
          <cell r="N7">
            <v>1</v>
          </cell>
        </row>
        <row r="7">
          <cell r="R7">
            <v>37</v>
          </cell>
        </row>
        <row r="7">
          <cell r="V7">
            <v>46</v>
          </cell>
        </row>
        <row r="7">
          <cell r="Z7">
            <v>60</v>
          </cell>
        </row>
        <row r="7">
          <cell r="AD7">
            <v>156</v>
          </cell>
        </row>
        <row r="8">
          <cell r="F8">
            <v>151</v>
          </cell>
        </row>
        <row r="8">
          <cell r="J8">
            <v>47</v>
          </cell>
        </row>
        <row r="8">
          <cell r="N8">
            <v>0</v>
          </cell>
        </row>
        <row r="8">
          <cell r="R8">
            <v>55</v>
          </cell>
        </row>
        <row r="8">
          <cell r="V8">
            <v>44</v>
          </cell>
        </row>
        <row r="8">
          <cell r="Z8">
            <v>112</v>
          </cell>
        </row>
        <row r="8">
          <cell r="AD8">
            <v>119</v>
          </cell>
        </row>
        <row r="9">
          <cell r="F9">
            <v>222</v>
          </cell>
        </row>
        <row r="9">
          <cell r="J9">
            <v>35</v>
          </cell>
        </row>
        <row r="9">
          <cell r="N9">
            <v>3</v>
          </cell>
        </row>
        <row r="9">
          <cell r="R9">
            <v>55</v>
          </cell>
        </row>
        <row r="9">
          <cell r="V9">
            <v>39</v>
          </cell>
        </row>
        <row r="9">
          <cell r="Z9">
            <v>115</v>
          </cell>
        </row>
        <row r="9">
          <cell r="AD9">
            <v>136</v>
          </cell>
        </row>
        <row r="10">
          <cell r="F10">
            <v>167</v>
          </cell>
        </row>
        <row r="10">
          <cell r="J10">
            <v>44</v>
          </cell>
        </row>
        <row r="10">
          <cell r="N10">
            <v>0</v>
          </cell>
        </row>
        <row r="10">
          <cell r="R10">
            <v>34</v>
          </cell>
        </row>
        <row r="10">
          <cell r="V10">
            <v>61</v>
          </cell>
        </row>
        <row r="10">
          <cell r="Z10">
            <v>82</v>
          </cell>
        </row>
        <row r="10">
          <cell r="AD10">
            <v>105</v>
          </cell>
        </row>
        <row r="11">
          <cell r="F11">
            <v>81</v>
          </cell>
        </row>
        <row r="11">
          <cell r="J11">
            <v>18</v>
          </cell>
        </row>
        <row r="11">
          <cell r="N11">
            <v>0</v>
          </cell>
        </row>
        <row r="11">
          <cell r="R11">
            <v>17</v>
          </cell>
        </row>
        <row r="11">
          <cell r="V11">
            <v>29</v>
          </cell>
        </row>
        <row r="11">
          <cell r="Z11">
            <v>33</v>
          </cell>
        </row>
        <row r="11">
          <cell r="AD11">
            <v>42</v>
          </cell>
        </row>
        <row r="12">
          <cell r="F12">
            <v>449</v>
          </cell>
        </row>
        <row r="12">
          <cell r="J12">
            <v>98</v>
          </cell>
        </row>
        <row r="12">
          <cell r="N12">
            <v>0</v>
          </cell>
        </row>
        <row r="12">
          <cell r="R12">
            <v>59</v>
          </cell>
        </row>
        <row r="12">
          <cell r="V12">
            <v>118</v>
          </cell>
        </row>
        <row r="12">
          <cell r="Z12">
            <v>159</v>
          </cell>
        </row>
        <row r="12">
          <cell r="AD12">
            <v>303</v>
          </cell>
        </row>
        <row r="13">
          <cell r="F13">
            <v>329</v>
          </cell>
        </row>
        <row r="13">
          <cell r="J13">
            <v>167</v>
          </cell>
        </row>
        <row r="13">
          <cell r="N13">
            <v>0</v>
          </cell>
        </row>
        <row r="13">
          <cell r="R13">
            <v>58</v>
          </cell>
        </row>
        <row r="13">
          <cell r="V13">
            <v>133</v>
          </cell>
        </row>
        <row r="13">
          <cell r="Z13">
            <v>131</v>
          </cell>
        </row>
        <row r="13">
          <cell r="AD13">
            <v>291</v>
          </cell>
        </row>
        <row r="14">
          <cell r="F14">
            <v>40</v>
          </cell>
        </row>
        <row r="14">
          <cell r="J14">
            <v>3</v>
          </cell>
        </row>
        <row r="14">
          <cell r="N14">
            <v>0</v>
          </cell>
        </row>
        <row r="14">
          <cell r="R14">
            <v>8</v>
          </cell>
        </row>
        <row r="14">
          <cell r="V14">
            <v>8</v>
          </cell>
        </row>
        <row r="14">
          <cell r="Z14">
            <v>25</v>
          </cell>
        </row>
        <row r="14">
          <cell r="AD14">
            <v>21</v>
          </cell>
        </row>
        <row r="15">
          <cell r="F15">
            <v>656</v>
          </cell>
        </row>
        <row r="15">
          <cell r="J15">
            <v>144</v>
          </cell>
        </row>
        <row r="15">
          <cell r="N15">
            <v>0</v>
          </cell>
        </row>
        <row r="15">
          <cell r="R15">
            <v>144</v>
          </cell>
        </row>
        <row r="15">
          <cell r="V15">
            <v>161</v>
          </cell>
        </row>
        <row r="15">
          <cell r="Z15">
            <v>269</v>
          </cell>
        </row>
        <row r="15">
          <cell r="AD15">
            <v>486</v>
          </cell>
        </row>
        <row r="16">
          <cell r="F16">
            <v>454</v>
          </cell>
        </row>
        <row r="16">
          <cell r="J16">
            <v>50</v>
          </cell>
        </row>
        <row r="16">
          <cell r="N16">
            <v>0</v>
          </cell>
        </row>
        <row r="16">
          <cell r="R16">
            <v>123</v>
          </cell>
        </row>
        <row r="16">
          <cell r="V16">
            <v>95</v>
          </cell>
        </row>
        <row r="16">
          <cell r="Z16">
            <v>278</v>
          </cell>
        </row>
        <row r="16">
          <cell r="AD16">
            <v>307</v>
          </cell>
        </row>
        <row r="17">
          <cell r="F17">
            <v>527</v>
          </cell>
        </row>
        <row r="17">
          <cell r="J17">
            <v>114</v>
          </cell>
        </row>
        <row r="17">
          <cell r="N17">
            <v>0</v>
          </cell>
        </row>
        <row r="17">
          <cell r="R17">
            <v>94</v>
          </cell>
        </row>
        <row r="17">
          <cell r="V17">
            <v>123</v>
          </cell>
        </row>
        <row r="17">
          <cell r="Z17">
            <v>206</v>
          </cell>
        </row>
        <row r="17">
          <cell r="AD17">
            <v>353</v>
          </cell>
        </row>
        <row r="18">
          <cell r="F18">
            <v>210</v>
          </cell>
        </row>
        <row r="18">
          <cell r="J18">
            <v>54</v>
          </cell>
        </row>
        <row r="18">
          <cell r="N18">
            <v>0</v>
          </cell>
        </row>
        <row r="18">
          <cell r="R18">
            <v>69</v>
          </cell>
        </row>
        <row r="18">
          <cell r="V18">
            <v>58</v>
          </cell>
        </row>
        <row r="18">
          <cell r="Z18">
            <v>153</v>
          </cell>
        </row>
        <row r="18">
          <cell r="AD18">
            <v>157</v>
          </cell>
        </row>
        <row r="19">
          <cell r="F19">
            <v>300</v>
          </cell>
        </row>
        <row r="19">
          <cell r="J19">
            <v>104</v>
          </cell>
        </row>
        <row r="19">
          <cell r="N19">
            <v>2</v>
          </cell>
        </row>
        <row r="19">
          <cell r="R19">
            <v>80</v>
          </cell>
        </row>
        <row r="19">
          <cell r="V19">
            <v>90</v>
          </cell>
        </row>
        <row r="19">
          <cell r="Z19">
            <v>179</v>
          </cell>
        </row>
        <row r="19">
          <cell r="AD19">
            <v>254</v>
          </cell>
        </row>
        <row r="20">
          <cell r="F20">
            <v>543</v>
          </cell>
        </row>
        <row r="20">
          <cell r="J20">
            <v>589</v>
          </cell>
        </row>
        <row r="20">
          <cell r="N20">
            <v>0</v>
          </cell>
        </row>
        <row r="20">
          <cell r="R20">
            <v>150</v>
          </cell>
        </row>
        <row r="20">
          <cell r="V20">
            <v>184</v>
          </cell>
        </row>
        <row r="20">
          <cell r="Z20">
            <v>457</v>
          </cell>
        </row>
        <row r="20">
          <cell r="AD20">
            <v>833</v>
          </cell>
        </row>
        <row r="21">
          <cell r="F21">
            <v>188</v>
          </cell>
        </row>
        <row r="21">
          <cell r="J21">
            <v>92</v>
          </cell>
        </row>
        <row r="21">
          <cell r="N21">
            <v>0</v>
          </cell>
        </row>
        <row r="21">
          <cell r="R21">
            <v>47</v>
          </cell>
        </row>
        <row r="21">
          <cell r="V21">
            <v>59</v>
          </cell>
        </row>
        <row r="21">
          <cell r="Z21">
            <v>124</v>
          </cell>
        </row>
        <row r="21">
          <cell r="AD21">
            <v>172</v>
          </cell>
        </row>
        <row r="22">
          <cell r="F22">
            <v>194</v>
          </cell>
        </row>
        <row r="22">
          <cell r="J22">
            <v>97</v>
          </cell>
        </row>
        <row r="22">
          <cell r="N22">
            <v>1</v>
          </cell>
        </row>
        <row r="22">
          <cell r="R22">
            <v>41</v>
          </cell>
        </row>
        <row r="22">
          <cell r="V22">
            <v>84</v>
          </cell>
        </row>
        <row r="22">
          <cell r="Z22">
            <v>126</v>
          </cell>
        </row>
        <row r="22">
          <cell r="AD22">
            <v>167</v>
          </cell>
        </row>
        <row r="23">
          <cell r="F23">
            <v>168</v>
          </cell>
        </row>
        <row r="23">
          <cell r="J23">
            <v>51</v>
          </cell>
        </row>
        <row r="23">
          <cell r="N23">
            <v>1</v>
          </cell>
        </row>
        <row r="23">
          <cell r="R23">
            <v>39</v>
          </cell>
        </row>
        <row r="23">
          <cell r="V23">
            <v>49</v>
          </cell>
        </row>
        <row r="23">
          <cell r="Z23">
            <v>86</v>
          </cell>
        </row>
        <row r="23">
          <cell r="AD23">
            <v>115</v>
          </cell>
        </row>
        <row r="24">
          <cell r="F24">
            <v>81</v>
          </cell>
        </row>
        <row r="24">
          <cell r="J24">
            <v>34</v>
          </cell>
        </row>
        <row r="24">
          <cell r="N24">
            <v>0</v>
          </cell>
        </row>
        <row r="24">
          <cell r="R24">
            <v>34</v>
          </cell>
        </row>
        <row r="24">
          <cell r="V24">
            <v>42</v>
          </cell>
        </row>
        <row r="24">
          <cell r="Z24">
            <v>65</v>
          </cell>
        </row>
        <row r="24">
          <cell r="AD24">
            <v>64</v>
          </cell>
        </row>
        <row r="25">
          <cell r="F25">
            <v>250</v>
          </cell>
        </row>
        <row r="25">
          <cell r="J25">
            <v>61</v>
          </cell>
        </row>
        <row r="25">
          <cell r="N25">
            <v>0</v>
          </cell>
        </row>
        <row r="25">
          <cell r="R25">
            <v>119</v>
          </cell>
        </row>
        <row r="25">
          <cell r="V25">
            <v>71</v>
          </cell>
        </row>
        <row r="25">
          <cell r="Z25">
            <v>181</v>
          </cell>
        </row>
        <row r="25">
          <cell r="AD25">
            <v>191</v>
          </cell>
        </row>
        <row r="26">
          <cell r="F26">
            <v>177</v>
          </cell>
        </row>
        <row r="26">
          <cell r="J26">
            <v>31</v>
          </cell>
        </row>
        <row r="26">
          <cell r="N26">
            <v>1</v>
          </cell>
        </row>
        <row r="26">
          <cell r="R26">
            <v>39</v>
          </cell>
        </row>
        <row r="26">
          <cell r="V26">
            <v>52</v>
          </cell>
        </row>
        <row r="26">
          <cell r="Z26">
            <v>91</v>
          </cell>
        </row>
        <row r="26">
          <cell r="AD26">
            <v>116</v>
          </cell>
        </row>
        <row r="27">
          <cell r="F27">
            <v>140</v>
          </cell>
        </row>
        <row r="27">
          <cell r="J27">
            <v>23</v>
          </cell>
        </row>
        <row r="27">
          <cell r="N27">
            <v>1</v>
          </cell>
        </row>
        <row r="27">
          <cell r="R27">
            <v>38</v>
          </cell>
        </row>
        <row r="27">
          <cell r="V27">
            <v>44</v>
          </cell>
        </row>
        <row r="27">
          <cell r="Z27">
            <v>64</v>
          </cell>
        </row>
        <row r="27">
          <cell r="AD27">
            <v>77</v>
          </cell>
        </row>
        <row r="28">
          <cell r="F28">
            <v>104</v>
          </cell>
        </row>
        <row r="28">
          <cell r="J28">
            <v>40</v>
          </cell>
        </row>
        <row r="28">
          <cell r="N28">
            <v>0</v>
          </cell>
        </row>
        <row r="28">
          <cell r="R28">
            <v>12</v>
          </cell>
        </row>
        <row r="28">
          <cell r="V28">
            <v>31</v>
          </cell>
        </row>
        <row r="28">
          <cell r="Z28">
            <v>19</v>
          </cell>
        </row>
        <row r="28">
          <cell r="AD28">
            <v>81</v>
          </cell>
        </row>
        <row r="29">
          <cell r="F29">
            <v>15</v>
          </cell>
        </row>
        <row r="29">
          <cell r="J29">
            <v>0</v>
          </cell>
        </row>
        <row r="29">
          <cell r="N29">
            <v>0</v>
          </cell>
        </row>
        <row r="29">
          <cell r="R29">
            <v>5</v>
          </cell>
        </row>
        <row r="29">
          <cell r="V29">
            <v>5</v>
          </cell>
        </row>
        <row r="29">
          <cell r="Z29">
            <v>8</v>
          </cell>
        </row>
        <row r="29">
          <cell r="AD29">
            <v>8</v>
          </cell>
        </row>
        <row r="30">
          <cell r="F30">
            <v>34</v>
          </cell>
        </row>
        <row r="30">
          <cell r="J30">
            <v>0</v>
          </cell>
        </row>
        <row r="30">
          <cell r="N30">
            <v>0</v>
          </cell>
        </row>
        <row r="30">
          <cell r="R30">
            <v>5</v>
          </cell>
        </row>
        <row r="30">
          <cell r="V30">
            <v>7</v>
          </cell>
        </row>
        <row r="30">
          <cell r="Z30">
            <v>19</v>
          </cell>
        </row>
        <row r="30">
          <cell r="AD30">
            <v>18</v>
          </cell>
        </row>
        <row r="37">
          <cell r="J37">
            <v>570</v>
          </cell>
        </row>
        <row r="37">
          <cell r="T37">
            <v>235</v>
          </cell>
        </row>
        <row r="38">
          <cell r="J38">
            <v>0</v>
          </cell>
        </row>
        <row r="38">
          <cell r="T38">
            <v>85</v>
          </cell>
        </row>
        <row r="39">
          <cell r="J39">
            <v>0</v>
          </cell>
        </row>
        <row r="39">
          <cell r="T39">
            <v>0</v>
          </cell>
        </row>
        <row r="40">
          <cell r="J40">
            <v>570</v>
          </cell>
        </row>
        <row r="40">
          <cell r="T40">
            <v>0</v>
          </cell>
        </row>
        <row r="41">
          <cell r="J41">
            <v>855</v>
          </cell>
        </row>
        <row r="41">
          <cell r="T41">
            <v>329</v>
          </cell>
        </row>
        <row r="42">
          <cell r="J42">
            <v>0</v>
          </cell>
        </row>
        <row r="42">
          <cell r="T42">
            <v>0</v>
          </cell>
        </row>
        <row r="43">
          <cell r="J43">
            <v>0</v>
          </cell>
        </row>
        <row r="43">
          <cell r="T43">
            <v>0</v>
          </cell>
        </row>
        <row r="44">
          <cell r="J44">
            <v>855</v>
          </cell>
        </row>
        <row r="44">
          <cell r="T44">
            <v>299</v>
          </cell>
        </row>
        <row r="45">
          <cell r="J45">
            <v>285</v>
          </cell>
        </row>
        <row r="45">
          <cell r="T45">
            <v>85</v>
          </cell>
        </row>
        <row r="46">
          <cell r="J46">
            <v>0</v>
          </cell>
        </row>
        <row r="46">
          <cell r="T46">
            <v>0</v>
          </cell>
        </row>
        <row r="47">
          <cell r="J47">
            <v>855</v>
          </cell>
        </row>
        <row r="47">
          <cell r="T47">
            <v>214</v>
          </cell>
        </row>
        <row r="48">
          <cell r="J48">
            <v>0</v>
          </cell>
        </row>
        <row r="48">
          <cell r="T48">
            <v>85</v>
          </cell>
        </row>
        <row r="49">
          <cell r="J49">
            <v>3420</v>
          </cell>
        </row>
        <row r="49">
          <cell r="T49">
            <v>255</v>
          </cell>
        </row>
        <row r="50">
          <cell r="J50">
            <v>0</v>
          </cell>
        </row>
        <row r="50">
          <cell r="T50">
            <v>0</v>
          </cell>
        </row>
        <row r="51">
          <cell r="J51">
            <v>1140</v>
          </cell>
        </row>
        <row r="51">
          <cell r="T51">
            <v>321</v>
          </cell>
        </row>
        <row r="52">
          <cell r="J52">
            <v>1995</v>
          </cell>
        </row>
        <row r="52">
          <cell r="T52">
            <v>875</v>
          </cell>
        </row>
        <row r="53">
          <cell r="J53">
            <v>0</v>
          </cell>
        </row>
        <row r="53">
          <cell r="T53">
            <v>0</v>
          </cell>
        </row>
        <row r="54">
          <cell r="J54">
            <v>285</v>
          </cell>
        </row>
        <row r="54">
          <cell r="T54">
            <v>243</v>
          </cell>
        </row>
        <row r="55">
          <cell r="J55">
            <v>0</v>
          </cell>
        </row>
        <row r="55">
          <cell r="T55">
            <v>0</v>
          </cell>
        </row>
        <row r="56">
          <cell r="J56">
            <v>0</v>
          </cell>
        </row>
        <row r="56">
          <cell r="T56">
            <v>0</v>
          </cell>
        </row>
        <row r="57">
          <cell r="J57">
            <v>0</v>
          </cell>
        </row>
        <row r="57">
          <cell r="T57">
            <v>0</v>
          </cell>
        </row>
        <row r="58">
          <cell r="J58">
            <v>285</v>
          </cell>
        </row>
        <row r="58">
          <cell r="T58">
            <v>0</v>
          </cell>
        </row>
        <row r="59">
          <cell r="J59">
            <v>285</v>
          </cell>
        </row>
        <row r="59">
          <cell r="T59">
            <v>0</v>
          </cell>
        </row>
        <row r="60">
          <cell r="J60">
            <v>0</v>
          </cell>
        </row>
        <row r="60">
          <cell r="T60">
            <v>0</v>
          </cell>
        </row>
        <row r="61">
          <cell r="J61">
            <v>0</v>
          </cell>
        </row>
        <row r="61">
          <cell r="T61">
            <v>0</v>
          </cell>
        </row>
        <row r="62">
          <cell r="J62">
            <v>285</v>
          </cell>
        </row>
        <row r="62">
          <cell r="T62">
            <v>170</v>
          </cell>
        </row>
      </sheetData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Y58"/>
  <sheetViews>
    <sheetView tabSelected="1" topLeftCell="A9" workbookViewId="0">
      <selection activeCell="L7" sqref="L7"/>
    </sheetView>
  </sheetViews>
  <sheetFormatPr defaultColWidth="9" defaultRowHeight="21" customHeight="1"/>
  <cols>
    <col min="1" max="1" width="3.37962962962963" style="5" customWidth="1"/>
    <col min="2" max="2" width="8.13888888888889" style="5" customWidth="1"/>
    <col min="3" max="3" width="5" style="7" customWidth="1"/>
    <col min="4" max="4" width="8.37962962962963" style="5" customWidth="1"/>
    <col min="5" max="5" width="5.37962962962963" style="7" customWidth="1"/>
    <col min="6" max="6" width="7.5" style="5" customWidth="1"/>
    <col min="7" max="7" width="4.25" style="5" customWidth="1"/>
    <col min="8" max="8" width="5.5" style="5" customWidth="1"/>
    <col min="9" max="9" width="5.5" style="7" customWidth="1"/>
    <col min="10" max="10" width="7.5" style="5" customWidth="1"/>
    <col min="11" max="11" width="4.63888888888889" style="7" customWidth="1"/>
    <col min="12" max="12" width="7.5" style="5" customWidth="1"/>
    <col min="13" max="13" width="5.25" style="7" customWidth="1"/>
    <col min="14" max="14" width="7.5" style="5" customWidth="1"/>
    <col min="15" max="15" width="5.63888888888889" style="5" customWidth="1"/>
    <col min="16" max="16" width="7.87962962962963" style="5" customWidth="1"/>
    <col min="17" max="17" width="6" style="5" customWidth="1"/>
    <col min="18" max="18" width="8.25" style="5" customWidth="1"/>
    <col min="19" max="19" width="7.37962962962963" style="5" customWidth="1"/>
    <col min="20" max="20" width="6.37962962962963" style="5" customWidth="1"/>
    <col min="21" max="21" width="9" style="5" customWidth="1"/>
    <col min="22" max="22" width="6.75" style="8" customWidth="1"/>
    <col min="23" max="23" width="8.13888888888889" style="5" customWidth="1"/>
    <col min="24" max="24" width="5.87962962962963" style="5" customWidth="1"/>
    <col min="25" max="25" width="8.13888888888889" style="5" customWidth="1"/>
    <col min="26" max="16384" width="9" style="5"/>
  </cols>
  <sheetData>
    <row r="1" s="1" customFormat="1" customHeight="1" spans="1:25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</row>
    <row r="2" s="2" customFormat="1" customHeight="1" spans="1:25">
      <c r="A2" s="10" t="s">
        <v>1</v>
      </c>
      <c r="B2" s="10"/>
      <c r="C2" s="11"/>
      <c r="D2" s="10"/>
      <c r="E2" s="11"/>
      <c r="F2" s="10"/>
      <c r="G2" s="10"/>
      <c r="H2" s="10"/>
      <c r="I2" s="11"/>
      <c r="J2" s="10"/>
      <c r="K2" s="11"/>
      <c r="L2" s="10"/>
      <c r="M2" s="11"/>
      <c r="N2" s="10"/>
      <c r="O2" s="10"/>
      <c r="P2" s="10"/>
      <c r="Q2" s="10"/>
      <c r="R2" s="10"/>
      <c r="S2" s="10"/>
      <c r="T2" s="10"/>
      <c r="U2" s="10"/>
      <c r="V2" s="10" t="s">
        <v>2</v>
      </c>
      <c r="W2" s="10"/>
      <c r="X2" s="10"/>
      <c r="Y2" s="10"/>
    </row>
    <row r="3" s="3" customFormat="1" ht="29" customHeight="1" spans="1:25">
      <c r="A3" s="12" t="s">
        <v>3</v>
      </c>
      <c r="B3" s="12" t="s">
        <v>4</v>
      </c>
      <c r="C3" s="13" t="s">
        <v>5</v>
      </c>
      <c r="D3" s="13"/>
      <c r="E3" s="13" t="s">
        <v>6</v>
      </c>
      <c r="F3" s="13"/>
      <c r="G3" s="13" t="s">
        <v>7</v>
      </c>
      <c r="H3" s="13"/>
      <c r="I3" s="25" t="s">
        <v>8</v>
      </c>
      <c r="J3" s="26"/>
      <c r="K3" s="25" t="s">
        <v>9</v>
      </c>
      <c r="L3" s="26"/>
      <c r="M3" s="25" t="s">
        <v>10</v>
      </c>
      <c r="N3" s="26"/>
      <c r="O3" s="25" t="s">
        <v>11</v>
      </c>
      <c r="P3" s="26"/>
      <c r="Q3" s="31" t="s">
        <v>12</v>
      </c>
      <c r="R3" s="32" t="s">
        <v>13</v>
      </c>
      <c r="S3" s="33" t="s">
        <v>14</v>
      </c>
      <c r="T3" s="34"/>
      <c r="U3" s="35" t="s">
        <v>15</v>
      </c>
      <c r="V3" s="36" t="s">
        <v>16</v>
      </c>
      <c r="W3" s="36"/>
      <c r="X3" s="36" t="s">
        <v>17</v>
      </c>
      <c r="Y3" s="36"/>
    </row>
    <row r="4" s="3" customFormat="1" ht="26" customHeight="1" spans="1:25">
      <c r="A4" s="14"/>
      <c r="B4" s="14"/>
      <c r="C4" s="15" t="s">
        <v>18</v>
      </c>
      <c r="D4" s="16" t="s">
        <v>19</v>
      </c>
      <c r="E4" s="15" t="s">
        <v>18</v>
      </c>
      <c r="F4" s="16" t="s">
        <v>19</v>
      </c>
      <c r="G4" s="13" t="s">
        <v>18</v>
      </c>
      <c r="H4" s="16" t="s">
        <v>19</v>
      </c>
      <c r="I4" s="15" t="s">
        <v>18</v>
      </c>
      <c r="J4" s="16" t="s">
        <v>19</v>
      </c>
      <c r="K4" s="15" t="s">
        <v>18</v>
      </c>
      <c r="L4" s="16" t="s">
        <v>19</v>
      </c>
      <c r="M4" s="15" t="s">
        <v>18</v>
      </c>
      <c r="N4" s="16" t="s">
        <v>19</v>
      </c>
      <c r="O4" s="15" t="s">
        <v>18</v>
      </c>
      <c r="P4" s="16" t="s">
        <v>19</v>
      </c>
      <c r="Q4" s="37"/>
      <c r="R4" s="38"/>
      <c r="S4" s="36" t="s">
        <v>16</v>
      </c>
      <c r="T4" s="39" t="s">
        <v>17</v>
      </c>
      <c r="U4" s="35"/>
      <c r="V4" s="15" t="s">
        <v>18</v>
      </c>
      <c r="W4" s="16" t="s">
        <v>19</v>
      </c>
      <c r="X4" s="15" t="s">
        <v>18</v>
      </c>
      <c r="Y4" s="16" t="s">
        <v>19</v>
      </c>
    </row>
    <row r="5" s="4" customFormat="1" ht="19" customHeight="1" spans="1:25">
      <c r="A5" s="17">
        <v>1</v>
      </c>
      <c r="B5" s="17" t="s">
        <v>20</v>
      </c>
      <c r="C5" s="18">
        <f>[1]增减表!F5</f>
        <v>224</v>
      </c>
      <c r="D5" s="19">
        <f t="shared" ref="D5:H5" si="0">C5*285</f>
        <v>63840</v>
      </c>
      <c r="E5" s="18">
        <f>[1]增减表!J5</f>
        <v>50</v>
      </c>
      <c r="F5" s="19">
        <f t="shared" si="0"/>
        <v>14250</v>
      </c>
      <c r="G5" s="19">
        <f>[1]增减表!N5</f>
        <v>1</v>
      </c>
      <c r="H5" s="19">
        <f t="shared" si="0"/>
        <v>285</v>
      </c>
      <c r="I5" s="18">
        <f>[1]增减表!R5</f>
        <v>79</v>
      </c>
      <c r="J5" s="19">
        <f t="shared" ref="J5:J30" si="1">I5*115</f>
        <v>9085</v>
      </c>
      <c r="K5" s="18">
        <f>[1]增减表!V5</f>
        <v>80</v>
      </c>
      <c r="L5" s="19">
        <f t="shared" ref="L5:L30" si="2">K5*128</f>
        <v>10240</v>
      </c>
      <c r="M5" s="18">
        <f>[1]增减表!Z5</f>
        <v>134</v>
      </c>
      <c r="N5" s="19">
        <f t="shared" ref="N5:N30" si="3">M5*85</f>
        <v>11390</v>
      </c>
      <c r="O5" s="27">
        <f>[1]增减表!AD5</f>
        <v>164</v>
      </c>
      <c r="P5" s="19">
        <f t="shared" ref="P5:P30" si="4">O5*107</f>
        <v>17548</v>
      </c>
      <c r="Q5" s="19">
        <f t="shared" ref="Q5:Q30" si="5">C5+E5+G5+I5+K5+M5+O5</f>
        <v>732</v>
      </c>
      <c r="R5" s="19">
        <f t="shared" ref="R5:R30" si="6">D5+F5+H5+J5+L5+N5+P5</f>
        <v>126638</v>
      </c>
      <c r="S5" s="19">
        <f>[1]增减表!J37</f>
        <v>570</v>
      </c>
      <c r="T5" s="19">
        <f>[1]增减表!T37</f>
        <v>235</v>
      </c>
      <c r="U5" s="40">
        <f t="shared" ref="U5:U30" si="7">R5+S5+T5</f>
        <v>127443</v>
      </c>
      <c r="V5" s="40">
        <f t="shared" ref="V5:V31" si="8">C5+E5+G5</f>
        <v>275</v>
      </c>
      <c r="W5" s="40">
        <f t="shared" ref="W5:W30" si="9">D5+F5+H5+S5</f>
        <v>78945</v>
      </c>
      <c r="X5" s="40">
        <f t="shared" ref="X5:X30" si="10">I5+K5+M5+O5</f>
        <v>457</v>
      </c>
      <c r="Y5" s="40">
        <f t="shared" ref="Y5:Y30" si="11">J5+L5+N5+P5+T5</f>
        <v>48498</v>
      </c>
    </row>
    <row r="6" s="4" customFormat="1" ht="19" customHeight="1" spans="1:25">
      <c r="A6" s="20">
        <v>2</v>
      </c>
      <c r="B6" s="20" t="s">
        <v>21</v>
      </c>
      <c r="C6" s="18">
        <f>[1]增减表!F6</f>
        <v>342</v>
      </c>
      <c r="D6" s="19">
        <f t="shared" ref="D6:H6" si="12">C6*285</f>
        <v>97470</v>
      </c>
      <c r="E6" s="18">
        <f>[1]增减表!J6</f>
        <v>87</v>
      </c>
      <c r="F6" s="19">
        <f t="shared" si="12"/>
        <v>24795</v>
      </c>
      <c r="G6" s="19">
        <f>[1]增减表!N6</f>
        <v>2</v>
      </c>
      <c r="H6" s="19">
        <f t="shared" si="12"/>
        <v>570</v>
      </c>
      <c r="I6" s="18">
        <f>[1]增减表!R6</f>
        <v>39</v>
      </c>
      <c r="J6" s="19">
        <f t="shared" si="1"/>
        <v>4485</v>
      </c>
      <c r="K6" s="18">
        <f>[1]增减表!V6</f>
        <v>117</v>
      </c>
      <c r="L6" s="19">
        <f t="shared" si="2"/>
        <v>14976</v>
      </c>
      <c r="M6" s="18">
        <f>[1]增减表!Z6</f>
        <v>84</v>
      </c>
      <c r="N6" s="19">
        <f t="shared" si="3"/>
        <v>7140</v>
      </c>
      <c r="O6" s="27">
        <f>[1]增减表!AD6</f>
        <v>243</v>
      </c>
      <c r="P6" s="19">
        <f t="shared" si="4"/>
        <v>26001</v>
      </c>
      <c r="Q6" s="19">
        <f t="shared" si="5"/>
        <v>914</v>
      </c>
      <c r="R6" s="19">
        <f t="shared" si="6"/>
        <v>175437</v>
      </c>
      <c r="S6" s="19">
        <f>[1]增减表!J38</f>
        <v>0</v>
      </c>
      <c r="T6" s="19">
        <f>[1]增减表!T38</f>
        <v>85</v>
      </c>
      <c r="U6" s="40">
        <f t="shared" si="7"/>
        <v>175522</v>
      </c>
      <c r="V6" s="40">
        <f t="shared" si="8"/>
        <v>431</v>
      </c>
      <c r="W6" s="40">
        <f t="shared" si="9"/>
        <v>122835</v>
      </c>
      <c r="X6" s="40">
        <f t="shared" si="10"/>
        <v>483</v>
      </c>
      <c r="Y6" s="40">
        <f t="shared" si="11"/>
        <v>52687</v>
      </c>
    </row>
    <row r="7" s="4" customFormat="1" ht="19" customHeight="1" spans="1:25">
      <c r="A7" s="17">
        <v>3</v>
      </c>
      <c r="B7" s="20" t="s">
        <v>22</v>
      </c>
      <c r="C7" s="18">
        <f>[1]增减表!F7</f>
        <v>160</v>
      </c>
      <c r="D7" s="19">
        <f t="shared" ref="D7:H7" si="13">C7*285</f>
        <v>45600</v>
      </c>
      <c r="E7" s="18">
        <f>[1]增减表!J7</f>
        <v>76</v>
      </c>
      <c r="F7" s="19">
        <f t="shared" si="13"/>
        <v>21660</v>
      </c>
      <c r="G7" s="19">
        <f>[1]增减表!N7</f>
        <v>1</v>
      </c>
      <c r="H7" s="19">
        <f t="shared" si="13"/>
        <v>285</v>
      </c>
      <c r="I7" s="18">
        <f>[1]增减表!R7</f>
        <v>37</v>
      </c>
      <c r="J7" s="19">
        <f t="shared" si="1"/>
        <v>4255</v>
      </c>
      <c r="K7" s="18">
        <f>[1]增减表!V7</f>
        <v>46</v>
      </c>
      <c r="L7" s="19">
        <f t="shared" si="2"/>
        <v>5888</v>
      </c>
      <c r="M7" s="18">
        <f>[1]增减表!Z7</f>
        <v>60</v>
      </c>
      <c r="N7" s="19">
        <f t="shared" si="3"/>
        <v>5100</v>
      </c>
      <c r="O7" s="27">
        <f>[1]增减表!AD7</f>
        <v>156</v>
      </c>
      <c r="P7" s="19">
        <f t="shared" si="4"/>
        <v>16692</v>
      </c>
      <c r="Q7" s="19">
        <f t="shared" si="5"/>
        <v>536</v>
      </c>
      <c r="R7" s="19">
        <f t="shared" si="6"/>
        <v>99480</v>
      </c>
      <c r="S7" s="19">
        <f>[1]增减表!J39</f>
        <v>0</v>
      </c>
      <c r="T7" s="19">
        <f>[1]增减表!T39</f>
        <v>0</v>
      </c>
      <c r="U7" s="40">
        <f t="shared" si="7"/>
        <v>99480</v>
      </c>
      <c r="V7" s="40">
        <f t="shared" si="8"/>
        <v>237</v>
      </c>
      <c r="W7" s="40">
        <f t="shared" si="9"/>
        <v>67545</v>
      </c>
      <c r="X7" s="40">
        <f t="shared" si="10"/>
        <v>299</v>
      </c>
      <c r="Y7" s="40">
        <f t="shared" si="11"/>
        <v>31935</v>
      </c>
    </row>
    <row r="8" s="4" customFormat="1" ht="19" customHeight="1" spans="1:25">
      <c r="A8" s="20">
        <v>4</v>
      </c>
      <c r="B8" s="20" t="s">
        <v>23</v>
      </c>
      <c r="C8" s="18">
        <f>[1]增减表!F8</f>
        <v>151</v>
      </c>
      <c r="D8" s="19">
        <f t="shared" ref="D8:H8" si="14">C8*285</f>
        <v>43035</v>
      </c>
      <c r="E8" s="18">
        <f>[1]增减表!J8</f>
        <v>47</v>
      </c>
      <c r="F8" s="19">
        <f t="shared" si="14"/>
        <v>13395</v>
      </c>
      <c r="G8" s="19">
        <f>[1]增减表!N8</f>
        <v>0</v>
      </c>
      <c r="H8" s="19">
        <f t="shared" si="14"/>
        <v>0</v>
      </c>
      <c r="I8" s="18">
        <f>[1]增减表!R8</f>
        <v>55</v>
      </c>
      <c r="J8" s="19">
        <f t="shared" si="1"/>
        <v>6325</v>
      </c>
      <c r="K8" s="18">
        <f>[1]增减表!V8</f>
        <v>44</v>
      </c>
      <c r="L8" s="19">
        <f t="shared" si="2"/>
        <v>5632</v>
      </c>
      <c r="M8" s="18">
        <f>[1]增减表!Z8</f>
        <v>112</v>
      </c>
      <c r="N8" s="19">
        <f t="shared" si="3"/>
        <v>9520</v>
      </c>
      <c r="O8" s="27">
        <f>[1]增减表!AD8</f>
        <v>119</v>
      </c>
      <c r="P8" s="19">
        <f t="shared" si="4"/>
        <v>12733</v>
      </c>
      <c r="Q8" s="19">
        <f t="shared" si="5"/>
        <v>528</v>
      </c>
      <c r="R8" s="19">
        <f t="shared" si="6"/>
        <v>90640</v>
      </c>
      <c r="S8" s="19">
        <f>[1]增减表!J40</f>
        <v>570</v>
      </c>
      <c r="T8" s="19">
        <f>[1]增减表!T40</f>
        <v>0</v>
      </c>
      <c r="U8" s="40">
        <f t="shared" si="7"/>
        <v>91210</v>
      </c>
      <c r="V8" s="40">
        <f t="shared" si="8"/>
        <v>198</v>
      </c>
      <c r="W8" s="40">
        <f t="shared" si="9"/>
        <v>57000</v>
      </c>
      <c r="X8" s="40">
        <f t="shared" si="10"/>
        <v>330</v>
      </c>
      <c r="Y8" s="40">
        <f t="shared" si="11"/>
        <v>34210</v>
      </c>
    </row>
    <row r="9" s="4" customFormat="1" ht="19" customHeight="1" spans="1:25">
      <c r="A9" s="17">
        <v>5</v>
      </c>
      <c r="B9" s="20" t="s">
        <v>24</v>
      </c>
      <c r="C9" s="18">
        <f>[1]增减表!F9</f>
        <v>222</v>
      </c>
      <c r="D9" s="19">
        <f t="shared" ref="D9:H9" si="15">C9*285</f>
        <v>63270</v>
      </c>
      <c r="E9" s="18">
        <f>[1]增减表!J9</f>
        <v>35</v>
      </c>
      <c r="F9" s="19">
        <f t="shared" si="15"/>
        <v>9975</v>
      </c>
      <c r="G9" s="19">
        <f>[1]增减表!N9</f>
        <v>3</v>
      </c>
      <c r="H9" s="19">
        <f t="shared" si="15"/>
        <v>855</v>
      </c>
      <c r="I9" s="18">
        <f>[1]增减表!R9</f>
        <v>55</v>
      </c>
      <c r="J9" s="19">
        <f t="shared" si="1"/>
        <v>6325</v>
      </c>
      <c r="K9" s="18">
        <f>[1]增减表!V9</f>
        <v>39</v>
      </c>
      <c r="L9" s="19">
        <f t="shared" si="2"/>
        <v>4992</v>
      </c>
      <c r="M9" s="18">
        <f>[1]增减表!Z9</f>
        <v>115</v>
      </c>
      <c r="N9" s="19">
        <f t="shared" si="3"/>
        <v>9775</v>
      </c>
      <c r="O9" s="27">
        <f>[1]增减表!AD9</f>
        <v>136</v>
      </c>
      <c r="P9" s="19">
        <f t="shared" si="4"/>
        <v>14552</v>
      </c>
      <c r="Q9" s="19">
        <f t="shared" si="5"/>
        <v>605</v>
      </c>
      <c r="R9" s="19">
        <f t="shared" si="6"/>
        <v>109744</v>
      </c>
      <c r="S9" s="19">
        <f>[1]增减表!J41</f>
        <v>855</v>
      </c>
      <c r="T9" s="19">
        <f>[1]增减表!T41</f>
        <v>329</v>
      </c>
      <c r="U9" s="40">
        <f t="shared" si="7"/>
        <v>110928</v>
      </c>
      <c r="V9" s="40">
        <f t="shared" si="8"/>
        <v>260</v>
      </c>
      <c r="W9" s="40">
        <f t="shared" si="9"/>
        <v>74955</v>
      </c>
      <c r="X9" s="40">
        <f t="shared" si="10"/>
        <v>345</v>
      </c>
      <c r="Y9" s="40">
        <f t="shared" si="11"/>
        <v>35973</v>
      </c>
    </row>
    <row r="10" s="4" customFormat="1" ht="19" customHeight="1" spans="1:25">
      <c r="A10" s="20">
        <v>6</v>
      </c>
      <c r="B10" s="20" t="s">
        <v>25</v>
      </c>
      <c r="C10" s="18">
        <f>[1]增减表!F10</f>
        <v>167</v>
      </c>
      <c r="D10" s="19">
        <f t="shared" ref="D10:H10" si="16">C10*285</f>
        <v>47595</v>
      </c>
      <c r="E10" s="18">
        <f>[1]增减表!J10</f>
        <v>44</v>
      </c>
      <c r="F10" s="19">
        <f t="shared" si="16"/>
        <v>12540</v>
      </c>
      <c r="G10" s="19">
        <f>[1]增减表!N10</f>
        <v>0</v>
      </c>
      <c r="H10" s="19">
        <f t="shared" si="16"/>
        <v>0</v>
      </c>
      <c r="I10" s="18">
        <f>[1]增减表!R10</f>
        <v>34</v>
      </c>
      <c r="J10" s="19">
        <f t="shared" si="1"/>
        <v>3910</v>
      </c>
      <c r="K10" s="18">
        <f>[1]增减表!V10</f>
        <v>61</v>
      </c>
      <c r="L10" s="19">
        <f t="shared" si="2"/>
        <v>7808</v>
      </c>
      <c r="M10" s="18">
        <f>[1]增减表!Z10</f>
        <v>82</v>
      </c>
      <c r="N10" s="19">
        <f t="shared" si="3"/>
        <v>6970</v>
      </c>
      <c r="O10" s="27">
        <f>[1]增减表!AD10</f>
        <v>105</v>
      </c>
      <c r="P10" s="19">
        <f t="shared" si="4"/>
        <v>11235</v>
      </c>
      <c r="Q10" s="19">
        <f t="shared" si="5"/>
        <v>493</v>
      </c>
      <c r="R10" s="19">
        <f t="shared" si="6"/>
        <v>90058</v>
      </c>
      <c r="S10" s="19">
        <f>[1]增减表!J42</f>
        <v>0</v>
      </c>
      <c r="T10" s="19">
        <f>[1]增减表!T42</f>
        <v>0</v>
      </c>
      <c r="U10" s="40">
        <f t="shared" si="7"/>
        <v>90058</v>
      </c>
      <c r="V10" s="40">
        <f t="shared" si="8"/>
        <v>211</v>
      </c>
      <c r="W10" s="40">
        <f t="shared" si="9"/>
        <v>60135</v>
      </c>
      <c r="X10" s="40">
        <f t="shared" si="10"/>
        <v>282</v>
      </c>
      <c r="Y10" s="40">
        <f t="shared" si="11"/>
        <v>29923</v>
      </c>
    </row>
    <row r="11" s="4" customFormat="1" ht="19" customHeight="1" spans="1:25">
      <c r="A11" s="17">
        <v>7</v>
      </c>
      <c r="B11" s="20" t="s">
        <v>26</v>
      </c>
      <c r="C11" s="18">
        <f>[1]增减表!F11</f>
        <v>81</v>
      </c>
      <c r="D11" s="19">
        <f t="shared" ref="D11:H11" si="17">C11*285</f>
        <v>23085</v>
      </c>
      <c r="E11" s="18">
        <f>[1]增减表!J11</f>
        <v>18</v>
      </c>
      <c r="F11" s="19">
        <f t="shared" si="17"/>
        <v>5130</v>
      </c>
      <c r="G11" s="19">
        <f>[1]增减表!N11</f>
        <v>0</v>
      </c>
      <c r="H11" s="19">
        <f t="shared" si="17"/>
        <v>0</v>
      </c>
      <c r="I11" s="18">
        <f>[1]增减表!R11</f>
        <v>17</v>
      </c>
      <c r="J11" s="19">
        <f t="shared" si="1"/>
        <v>1955</v>
      </c>
      <c r="K11" s="18">
        <f>[1]增减表!V11</f>
        <v>29</v>
      </c>
      <c r="L11" s="19">
        <f t="shared" si="2"/>
        <v>3712</v>
      </c>
      <c r="M11" s="18">
        <f>[1]增减表!Z11</f>
        <v>33</v>
      </c>
      <c r="N11" s="19">
        <f t="shared" si="3"/>
        <v>2805</v>
      </c>
      <c r="O11" s="27">
        <f>[1]增减表!AD11</f>
        <v>42</v>
      </c>
      <c r="P11" s="19">
        <f t="shared" si="4"/>
        <v>4494</v>
      </c>
      <c r="Q11" s="19">
        <f t="shared" si="5"/>
        <v>220</v>
      </c>
      <c r="R11" s="19">
        <f t="shared" si="6"/>
        <v>41181</v>
      </c>
      <c r="S11" s="19">
        <f>[1]增减表!J43</f>
        <v>0</v>
      </c>
      <c r="T11" s="19">
        <f>[1]增减表!T43</f>
        <v>0</v>
      </c>
      <c r="U11" s="40">
        <f t="shared" si="7"/>
        <v>41181</v>
      </c>
      <c r="V11" s="40">
        <f t="shared" si="8"/>
        <v>99</v>
      </c>
      <c r="W11" s="40">
        <f t="shared" si="9"/>
        <v>28215</v>
      </c>
      <c r="X11" s="40">
        <f t="shared" si="10"/>
        <v>121</v>
      </c>
      <c r="Y11" s="40">
        <f t="shared" si="11"/>
        <v>12966</v>
      </c>
    </row>
    <row r="12" s="4" customFormat="1" ht="19" customHeight="1" spans="1:25">
      <c r="A12" s="20">
        <v>8</v>
      </c>
      <c r="B12" s="20" t="s">
        <v>27</v>
      </c>
      <c r="C12" s="18">
        <f>[1]增减表!F12</f>
        <v>449</v>
      </c>
      <c r="D12" s="19">
        <f t="shared" ref="D12:H12" si="18">C12*285</f>
        <v>127965</v>
      </c>
      <c r="E12" s="18">
        <f>[1]增减表!J12</f>
        <v>98</v>
      </c>
      <c r="F12" s="19">
        <f t="shared" si="18"/>
        <v>27930</v>
      </c>
      <c r="G12" s="19">
        <f>[1]增减表!N12</f>
        <v>0</v>
      </c>
      <c r="H12" s="19">
        <f t="shared" si="18"/>
        <v>0</v>
      </c>
      <c r="I12" s="18">
        <f>[1]增减表!R12</f>
        <v>59</v>
      </c>
      <c r="J12" s="19">
        <f t="shared" si="1"/>
        <v>6785</v>
      </c>
      <c r="K12" s="18">
        <f>[1]增减表!V12</f>
        <v>118</v>
      </c>
      <c r="L12" s="19">
        <f t="shared" si="2"/>
        <v>15104</v>
      </c>
      <c r="M12" s="18">
        <f>[1]增减表!Z12</f>
        <v>159</v>
      </c>
      <c r="N12" s="19">
        <f t="shared" si="3"/>
        <v>13515</v>
      </c>
      <c r="O12" s="27">
        <f>[1]增减表!AD12</f>
        <v>303</v>
      </c>
      <c r="P12" s="19">
        <f t="shared" si="4"/>
        <v>32421</v>
      </c>
      <c r="Q12" s="19">
        <f t="shared" si="5"/>
        <v>1186</v>
      </c>
      <c r="R12" s="19">
        <f t="shared" si="6"/>
        <v>223720</v>
      </c>
      <c r="S12" s="19">
        <f>[1]增减表!J44</f>
        <v>855</v>
      </c>
      <c r="T12" s="19">
        <f>[1]增减表!T44</f>
        <v>299</v>
      </c>
      <c r="U12" s="40">
        <f t="shared" si="7"/>
        <v>224874</v>
      </c>
      <c r="V12" s="40">
        <f t="shared" si="8"/>
        <v>547</v>
      </c>
      <c r="W12" s="40">
        <f t="shared" si="9"/>
        <v>156750</v>
      </c>
      <c r="X12" s="40">
        <f t="shared" si="10"/>
        <v>639</v>
      </c>
      <c r="Y12" s="40">
        <f t="shared" si="11"/>
        <v>68124</v>
      </c>
    </row>
    <row r="13" s="4" customFormat="1" ht="19" customHeight="1" spans="1:25">
      <c r="A13" s="17">
        <v>9</v>
      </c>
      <c r="B13" s="20" t="s">
        <v>28</v>
      </c>
      <c r="C13" s="18">
        <f>[1]增减表!F13</f>
        <v>329</v>
      </c>
      <c r="D13" s="19">
        <f t="shared" ref="D13:H13" si="19">C13*285</f>
        <v>93765</v>
      </c>
      <c r="E13" s="18">
        <f>[1]增减表!J13</f>
        <v>167</v>
      </c>
      <c r="F13" s="19">
        <f t="shared" si="19"/>
        <v>47595</v>
      </c>
      <c r="G13" s="19">
        <f>[1]增减表!N13</f>
        <v>0</v>
      </c>
      <c r="H13" s="19">
        <f t="shared" si="19"/>
        <v>0</v>
      </c>
      <c r="I13" s="18">
        <f>[1]增减表!R13</f>
        <v>58</v>
      </c>
      <c r="J13" s="19">
        <f t="shared" si="1"/>
        <v>6670</v>
      </c>
      <c r="K13" s="18">
        <f>[1]增减表!V13</f>
        <v>133</v>
      </c>
      <c r="L13" s="19">
        <f t="shared" si="2"/>
        <v>17024</v>
      </c>
      <c r="M13" s="18">
        <f>[1]增减表!Z13</f>
        <v>131</v>
      </c>
      <c r="N13" s="19">
        <f t="shared" si="3"/>
        <v>11135</v>
      </c>
      <c r="O13" s="27">
        <f>[1]增减表!AD13</f>
        <v>291</v>
      </c>
      <c r="P13" s="19">
        <f t="shared" si="4"/>
        <v>31137</v>
      </c>
      <c r="Q13" s="19">
        <f t="shared" si="5"/>
        <v>1109</v>
      </c>
      <c r="R13" s="19">
        <f t="shared" si="6"/>
        <v>207326</v>
      </c>
      <c r="S13" s="19">
        <f>[1]增减表!J45</f>
        <v>285</v>
      </c>
      <c r="T13" s="19">
        <f>[1]增减表!T45</f>
        <v>85</v>
      </c>
      <c r="U13" s="40">
        <f t="shared" si="7"/>
        <v>207696</v>
      </c>
      <c r="V13" s="40">
        <f t="shared" si="8"/>
        <v>496</v>
      </c>
      <c r="W13" s="40">
        <f t="shared" si="9"/>
        <v>141645</v>
      </c>
      <c r="X13" s="40">
        <f t="shared" si="10"/>
        <v>613</v>
      </c>
      <c r="Y13" s="40">
        <f t="shared" si="11"/>
        <v>66051</v>
      </c>
    </row>
    <row r="14" s="4" customFormat="1" ht="19" customHeight="1" spans="1:25">
      <c r="A14" s="20">
        <v>10</v>
      </c>
      <c r="B14" s="20" t="s">
        <v>29</v>
      </c>
      <c r="C14" s="18">
        <f>[1]增减表!F14</f>
        <v>40</v>
      </c>
      <c r="D14" s="19">
        <f t="shared" ref="D14:H14" si="20">C14*285</f>
        <v>11400</v>
      </c>
      <c r="E14" s="18">
        <f>[1]增减表!J14</f>
        <v>3</v>
      </c>
      <c r="F14" s="19">
        <f t="shared" si="20"/>
        <v>855</v>
      </c>
      <c r="G14" s="19">
        <f>[1]增减表!N14</f>
        <v>0</v>
      </c>
      <c r="H14" s="19">
        <f t="shared" si="20"/>
        <v>0</v>
      </c>
      <c r="I14" s="18">
        <f>[1]增减表!R14</f>
        <v>8</v>
      </c>
      <c r="J14" s="19">
        <f t="shared" si="1"/>
        <v>920</v>
      </c>
      <c r="K14" s="18">
        <f>[1]增减表!V14</f>
        <v>8</v>
      </c>
      <c r="L14" s="19">
        <f t="shared" si="2"/>
        <v>1024</v>
      </c>
      <c r="M14" s="18">
        <f>[1]增减表!Z14</f>
        <v>25</v>
      </c>
      <c r="N14" s="19">
        <f t="shared" si="3"/>
        <v>2125</v>
      </c>
      <c r="O14" s="27">
        <f>[1]增减表!AD14</f>
        <v>21</v>
      </c>
      <c r="P14" s="19">
        <f t="shared" si="4"/>
        <v>2247</v>
      </c>
      <c r="Q14" s="19">
        <f t="shared" si="5"/>
        <v>105</v>
      </c>
      <c r="R14" s="19">
        <f t="shared" si="6"/>
        <v>18571</v>
      </c>
      <c r="S14" s="19">
        <f>[1]增减表!J46</f>
        <v>0</v>
      </c>
      <c r="T14" s="19">
        <f>[1]增减表!T46</f>
        <v>0</v>
      </c>
      <c r="U14" s="40">
        <f t="shared" si="7"/>
        <v>18571</v>
      </c>
      <c r="V14" s="40">
        <f t="shared" si="8"/>
        <v>43</v>
      </c>
      <c r="W14" s="40">
        <f t="shared" si="9"/>
        <v>12255</v>
      </c>
      <c r="X14" s="40">
        <f t="shared" si="10"/>
        <v>62</v>
      </c>
      <c r="Y14" s="40">
        <f t="shared" si="11"/>
        <v>6316</v>
      </c>
    </row>
    <row r="15" s="4" customFormat="1" ht="19" customHeight="1" spans="1:25">
      <c r="A15" s="17">
        <v>11</v>
      </c>
      <c r="B15" s="20" t="s">
        <v>30</v>
      </c>
      <c r="C15" s="18">
        <f>[1]增减表!F15</f>
        <v>656</v>
      </c>
      <c r="D15" s="19">
        <f t="shared" ref="D15:H15" si="21">C15*285</f>
        <v>186960</v>
      </c>
      <c r="E15" s="18">
        <f>[1]增减表!J15</f>
        <v>144</v>
      </c>
      <c r="F15" s="19">
        <f t="shared" si="21"/>
        <v>41040</v>
      </c>
      <c r="G15" s="19">
        <f>[1]增减表!N15</f>
        <v>0</v>
      </c>
      <c r="H15" s="19">
        <f t="shared" si="21"/>
        <v>0</v>
      </c>
      <c r="I15" s="18">
        <f>[1]增减表!R15</f>
        <v>144</v>
      </c>
      <c r="J15" s="19">
        <f t="shared" si="1"/>
        <v>16560</v>
      </c>
      <c r="K15" s="18">
        <f>[1]增减表!V15</f>
        <v>161</v>
      </c>
      <c r="L15" s="19">
        <f t="shared" si="2"/>
        <v>20608</v>
      </c>
      <c r="M15" s="18">
        <f>[1]增减表!Z15</f>
        <v>269</v>
      </c>
      <c r="N15" s="19">
        <f t="shared" si="3"/>
        <v>22865</v>
      </c>
      <c r="O15" s="27">
        <f>[1]增减表!AD15</f>
        <v>486</v>
      </c>
      <c r="P15" s="19">
        <f t="shared" si="4"/>
        <v>52002</v>
      </c>
      <c r="Q15" s="19">
        <f t="shared" si="5"/>
        <v>1860</v>
      </c>
      <c r="R15" s="19">
        <f t="shared" si="6"/>
        <v>340035</v>
      </c>
      <c r="S15" s="19">
        <f>[1]增减表!J47</f>
        <v>855</v>
      </c>
      <c r="T15" s="19">
        <f>[1]增减表!T47</f>
        <v>214</v>
      </c>
      <c r="U15" s="40">
        <f t="shared" si="7"/>
        <v>341104</v>
      </c>
      <c r="V15" s="40">
        <f t="shared" si="8"/>
        <v>800</v>
      </c>
      <c r="W15" s="40">
        <f t="shared" si="9"/>
        <v>228855</v>
      </c>
      <c r="X15" s="40">
        <f t="shared" si="10"/>
        <v>1060</v>
      </c>
      <c r="Y15" s="40">
        <f t="shared" si="11"/>
        <v>112249</v>
      </c>
    </row>
    <row r="16" s="4" customFormat="1" ht="19" customHeight="1" spans="1:25">
      <c r="A16" s="20">
        <v>12</v>
      </c>
      <c r="B16" s="20" t="s">
        <v>31</v>
      </c>
      <c r="C16" s="18">
        <f>[1]增减表!F16</f>
        <v>454</v>
      </c>
      <c r="D16" s="19">
        <f t="shared" ref="D16:H16" si="22">C16*285</f>
        <v>129390</v>
      </c>
      <c r="E16" s="18">
        <f>[1]增减表!J16</f>
        <v>50</v>
      </c>
      <c r="F16" s="19">
        <f t="shared" si="22"/>
        <v>14250</v>
      </c>
      <c r="G16" s="19">
        <f>[1]增减表!N16</f>
        <v>0</v>
      </c>
      <c r="H16" s="19">
        <f t="shared" si="22"/>
        <v>0</v>
      </c>
      <c r="I16" s="18">
        <f>[1]增减表!R16</f>
        <v>123</v>
      </c>
      <c r="J16" s="19">
        <f t="shared" si="1"/>
        <v>14145</v>
      </c>
      <c r="K16" s="18">
        <f>[1]增减表!V16</f>
        <v>95</v>
      </c>
      <c r="L16" s="19">
        <f t="shared" si="2"/>
        <v>12160</v>
      </c>
      <c r="M16" s="18">
        <f>[1]增减表!Z16</f>
        <v>278</v>
      </c>
      <c r="N16" s="19">
        <f t="shared" si="3"/>
        <v>23630</v>
      </c>
      <c r="O16" s="27">
        <f>[1]增减表!AD16</f>
        <v>307</v>
      </c>
      <c r="P16" s="19">
        <f t="shared" si="4"/>
        <v>32849</v>
      </c>
      <c r="Q16" s="19">
        <f t="shared" si="5"/>
        <v>1307</v>
      </c>
      <c r="R16" s="19">
        <f t="shared" si="6"/>
        <v>226424</v>
      </c>
      <c r="S16" s="19">
        <f>[1]增减表!J48</f>
        <v>0</v>
      </c>
      <c r="T16" s="19">
        <f>[1]增减表!T48</f>
        <v>85</v>
      </c>
      <c r="U16" s="40">
        <f t="shared" si="7"/>
        <v>226509</v>
      </c>
      <c r="V16" s="40">
        <f t="shared" si="8"/>
        <v>504</v>
      </c>
      <c r="W16" s="40">
        <f t="shared" si="9"/>
        <v>143640</v>
      </c>
      <c r="X16" s="40">
        <f t="shared" si="10"/>
        <v>803</v>
      </c>
      <c r="Y16" s="40">
        <f t="shared" si="11"/>
        <v>82869</v>
      </c>
    </row>
    <row r="17" s="4" customFormat="1" ht="19" customHeight="1" spans="1:25">
      <c r="A17" s="17">
        <v>13</v>
      </c>
      <c r="B17" s="20" t="s">
        <v>32</v>
      </c>
      <c r="C17" s="18">
        <f>[1]增减表!F17</f>
        <v>527</v>
      </c>
      <c r="D17" s="19">
        <f t="shared" ref="D17:H17" si="23">C17*285</f>
        <v>150195</v>
      </c>
      <c r="E17" s="18">
        <f>[1]增减表!J17</f>
        <v>114</v>
      </c>
      <c r="F17" s="19">
        <f t="shared" si="23"/>
        <v>32490</v>
      </c>
      <c r="G17" s="19">
        <f>[1]增减表!N17</f>
        <v>0</v>
      </c>
      <c r="H17" s="19">
        <f t="shared" si="23"/>
        <v>0</v>
      </c>
      <c r="I17" s="18">
        <f>[1]增减表!R17</f>
        <v>94</v>
      </c>
      <c r="J17" s="19">
        <f t="shared" si="1"/>
        <v>10810</v>
      </c>
      <c r="K17" s="18">
        <f>[1]增减表!V17</f>
        <v>123</v>
      </c>
      <c r="L17" s="19">
        <f t="shared" si="2"/>
        <v>15744</v>
      </c>
      <c r="M17" s="18">
        <f>[1]增减表!Z17</f>
        <v>206</v>
      </c>
      <c r="N17" s="19">
        <f t="shared" si="3"/>
        <v>17510</v>
      </c>
      <c r="O17" s="27">
        <f>[1]增减表!AD17</f>
        <v>353</v>
      </c>
      <c r="P17" s="19">
        <f t="shared" si="4"/>
        <v>37771</v>
      </c>
      <c r="Q17" s="19">
        <f t="shared" si="5"/>
        <v>1417</v>
      </c>
      <c r="R17" s="19">
        <f t="shared" si="6"/>
        <v>264520</v>
      </c>
      <c r="S17" s="19">
        <f>[1]增减表!J49</f>
        <v>3420</v>
      </c>
      <c r="T17" s="19">
        <f>[1]增减表!T49</f>
        <v>255</v>
      </c>
      <c r="U17" s="40">
        <f t="shared" si="7"/>
        <v>268195</v>
      </c>
      <c r="V17" s="40">
        <f t="shared" si="8"/>
        <v>641</v>
      </c>
      <c r="W17" s="40">
        <f t="shared" si="9"/>
        <v>186105</v>
      </c>
      <c r="X17" s="40">
        <f t="shared" si="10"/>
        <v>776</v>
      </c>
      <c r="Y17" s="40">
        <f t="shared" si="11"/>
        <v>82090</v>
      </c>
    </row>
    <row r="18" s="4" customFormat="1" ht="19" customHeight="1" spans="1:25">
      <c r="A18" s="20">
        <v>14</v>
      </c>
      <c r="B18" s="20" t="s">
        <v>33</v>
      </c>
      <c r="C18" s="18">
        <f>[1]增减表!F18</f>
        <v>210</v>
      </c>
      <c r="D18" s="19">
        <f t="shared" ref="D18:H18" si="24">C18*285</f>
        <v>59850</v>
      </c>
      <c r="E18" s="18">
        <f>[1]增减表!J18</f>
        <v>54</v>
      </c>
      <c r="F18" s="19">
        <f t="shared" si="24"/>
        <v>15390</v>
      </c>
      <c r="G18" s="19">
        <f>[1]增减表!N18</f>
        <v>0</v>
      </c>
      <c r="H18" s="19">
        <f t="shared" si="24"/>
        <v>0</v>
      </c>
      <c r="I18" s="18">
        <f>[1]增减表!R18</f>
        <v>69</v>
      </c>
      <c r="J18" s="19">
        <f t="shared" si="1"/>
        <v>7935</v>
      </c>
      <c r="K18" s="18">
        <f>[1]增减表!V18</f>
        <v>58</v>
      </c>
      <c r="L18" s="19">
        <f t="shared" si="2"/>
        <v>7424</v>
      </c>
      <c r="M18" s="18">
        <f>[1]增减表!Z18</f>
        <v>153</v>
      </c>
      <c r="N18" s="19">
        <f t="shared" si="3"/>
        <v>13005</v>
      </c>
      <c r="O18" s="27">
        <f>[1]增减表!AD18</f>
        <v>157</v>
      </c>
      <c r="P18" s="19">
        <f t="shared" si="4"/>
        <v>16799</v>
      </c>
      <c r="Q18" s="19">
        <f t="shared" si="5"/>
        <v>701</v>
      </c>
      <c r="R18" s="19">
        <f t="shared" si="6"/>
        <v>120403</v>
      </c>
      <c r="S18" s="19">
        <f>[1]增减表!J50</f>
        <v>0</v>
      </c>
      <c r="T18" s="19">
        <f>[1]增减表!T50</f>
        <v>0</v>
      </c>
      <c r="U18" s="40">
        <f t="shared" si="7"/>
        <v>120403</v>
      </c>
      <c r="V18" s="40">
        <f t="shared" si="8"/>
        <v>264</v>
      </c>
      <c r="W18" s="40">
        <f t="shared" si="9"/>
        <v>75240</v>
      </c>
      <c r="X18" s="40">
        <f t="shared" si="10"/>
        <v>437</v>
      </c>
      <c r="Y18" s="40">
        <f t="shared" si="11"/>
        <v>45163</v>
      </c>
    </row>
    <row r="19" s="4" customFormat="1" ht="19" customHeight="1" spans="1:25">
      <c r="A19" s="17">
        <v>15</v>
      </c>
      <c r="B19" s="20" t="s">
        <v>34</v>
      </c>
      <c r="C19" s="18">
        <f>[1]增减表!F19</f>
        <v>300</v>
      </c>
      <c r="D19" s="19">
        <f t="shared" ref="D19:H19" si="25">C19*285</f>
        <v>85500</v>
      </c>
      <c r="E19" s="18">
        <f>[1]增减表!J19</f>
        <v>104</v>
      </c>
      <c r="F19" s="19">
        <f t="shared" si="25"/>
        <v>29640</v>
      </c>
      <c r="G19" s="19">
        <f>[1]增减表!N19</f>
        <v>2</v>
      </c>
      <c r="H19" s="19">
        <f t="shared" si="25"/>
        <v>570</v>
      </c>
      <c r="I19" s="18">
        <f>[1]增减表!R19</f>
        <v>80</v>
      </c>
      <c r="J19" s="19">
        <f t="shared" si="1"/>
        <v>9200</v>
      </c>
      <c r="K19" s="18">
        <f>[1]增减表!V19</f>
        <v>90</v>
      </c>
      <c r="L19" s="19">
        <f t="shared" si="2"/>
        <v>11520</v>
      </c>
      <c r="M19" s="18">
        <f>[1]增减表!Z19</f>
        <v>179</v>
      </c>
      <c r="N19" s="19">
        <f t="shared" si="3"/>
        <v>15215</v>
      </c>
      <c r="O19" s="27">
        <f>[1]增减表!AD19</f>
        <v>254</v>
      </c>
      <c r="P19" s="19">
        <f t="shared" si="4"/>
        <v>27178</v>
      </c>
      <c r="Q19" s="19">
        <f t="shared" si="5"/>
        <v>1009</v>
      </c>
      <c r="R19" s="19">
        <f t="shared" si="6"/>
        <v>178823</v>
      </c>
      <c r="S19" s="19">
        <f>[1]增减表!J51</f>
        <v>1140</v>
      </c>
      <c r="T19" s="19">
        <f>[1]增减表!T51</f>
        <v>321</v>
      </c>
      <c r="U19" s="40">
        <f t="shared" si="7"/>
        <v>180284</v>
      </c>
      <c r="V19" s="40">
        <f t="shared" si="8"/>
        <v>406</v>
      </c>
      <c r="W19" s="40">
        <f t="shared" si="9"/>
        <v>116850</v>
      </c>
      <c r="X19" s="40">
        <f t="shared" si="10"/>
        <v>603</v>
      </c>
      <c r="Y19" s="40">
        <f t="shared" si="11"/>
        <v>63434</v>
      </c>
    </row>
    <row r="20" s="4" customFormat="1" ht="19" customHeight="1" spans="1:25">
      <c r="A20" s="20">
        <v>16</v>
      </c>
      <c r="B20" s="20" t="s">
        <v>35</v>
      </c>
      <c r="C20" s="18">
        <f>[1]增减表!F20</f>
        <v>543</v>
      </c>
      <c r="D20" s="19">
        <f t="shared" ref="D20:H20" si="26">C20*285</f>
        <v>154755</v>
      </c>
      <c r="E20" s="18">
        <f>[1]增减表!J20</f>
        <v>589</v>
      </c>
      <c r="F20" s="19">
        <f t="shared" si="26"/>
        <v>167865</v>
      </c>
      <c r="G20" s="19">
        <f>[1]增减表!N20</f>
        <v>0</v>
      </c>
      <c r="H20" s="19">
        <f t="shared" si="26"/>
        <v>0</v>
      </c>
      <c r="I20" s="18">
        <f>[1]增减表!R20</f>
        <v>150</v>
      </c>
      <c r="J20" s="19">
        <f t="shared" si="1"/>
        <v>17250</v>
      </c>
      <c r="K20" s="18">
        <f>[1]增减表!V20</f>
        <v>184</v>
      </c>
      <c r="L20" s="19">
        <f t="shared" si="2"/>
        <v>23552</v>
      </c>
      <c r="M20" s="18">
        <f>[1]增减表!Z20</f>
        <v>457</v>
      </c>
      <c r="N20" s="19">
        <f t="shared" si="3"/>
        <v>38845</v>
      </c>
      <c r="O20" s="27">
        <f>[1]增减表!AD20</f>
        <v>833</v>
      </c>
      <c r="P20" s="19">
        <f t="shared" si="4"/>
        <v>89131</v>
      </c>
      <c r="Q20" s="19">
        <f t="shared" si="5"/>
        <v>2756</v>
      </c>
      <c r="R20" s="19">
        <f t="shared" si="6"/>
        <v>491398</v>
      </c>
      <c r="S20" s="19">
        <f>[1]增减表!J52</f>
        <v>1995</v>
      </c>
      <c r="T20" s="19">
        <f>[1]增减表!T52</f>
        <v>875</v>
      </c>
      <c r="U20" s="40">
        <f t="shared" si="7"/>
        <v>494268</v>
      </c>
      <c r="V20" s="40">
        <f t="shared" si="8"/>
        <v>1132</v>
      </c>
      <c r="W20" s="40">
        <f t="shared" si="9"/>
        <v>324615</v>
      </c>
      <c r="X20" s="40">
        <f t="shared" si="10"/>
        <v>1624</v>
      </c>
      <c r="Y20" s="40">
        <f t="shared" si="11"/>
        <v>169653</v>
      </c>
    </row>
    <row r="21" s="4" customFormat="1" ht="19" customHeight="1" spans="1:25">
      <c r="A21" s="17">
        <v>17</v>
      </c>
      <c r="B21" s="20" t="s">
        <v>36</v>
      </c>
      <c r="C21" s="18">
        <f>[1]增减表!F21</f>
        <v>188</v>
      </c>
      <c r="D21" s="19">
        <f t="shared" ref="D21:H21" si="27">C21*285</f>
        <v>53580</v>
      </c>
      <c r="E21" s="18">
        <f>[1]增减表!J21</f>
        <v>92</v>
      </c>
      <c r="F21" s="19">
        <f t="shared" si="27"/>
        <v>26220</v>
      </c>
      <c r="G21" s="19">
        <f>[1]增减表!N21</f>
        <v>0</v>
      </c>
      <c r="H21" s="19">
        <f t="shared" si="27"/>
        <v>0</v>
      </c>
      <c r="I21" s="18">
        <f>[1]增减表!R21</f>
        <v>47</v>
      </c>
      <c r="J21" s="19">
        <f t="shared" si="1"/>
        <v>5405</v>
      </c>
      <c r="K21" s="18">
        <f>[1]增减表!V21</f>
        <v>59</v>
      </c>
      <c r="L21" s="19">
        <f t="shared" si="2"/>
        <v>7552</v>
      </c>
      <c r="M21" s="18">
        <f>[1]增减表!Z21</f>
        <v>124</v>
      </c>
      <c r="N21" s="19">
        <f t="shared" si="3"/>
        <v>10540</v>
      </c>
      <c r="O21" s="27">
        <f>[1]增减表!AD21</f>
        <v>172</v>
      </c>
      <c r="P21" s="19">
        <f t="shared" si="4"/>
        <v>18404</v>
      </c>
      <c r="Q21" s="19">
        <f t="shared" si="5"/>
        <v>682</v>
      </c>
      <c r="R21" s="19">
        <f t="shared" si="6"/>
        <v>121701</v>
      </c>
      <c r="S21" s="19">
        <f>[1]增减表!J53</f>
        <v>0</v>
      </c>
      <c r="T21" s="19">
        <f>[1]增减表!T53</f>
        <v>0</v>
      </c>
      <c r="U21" s="40">
        <f t="shared" si="7"/>
        <v>121701</v>
      </c>
      <c r="V21" s="40">
        <f t="shared" si="8"/>
        <v>280</v>
      </c>
      <c r="W21" s="40">
        <f t="shared" si="9"/>
        <v>79800</v>
      </c>
      <c r="X21" s="40">
        <f t="shared" si="10"/>
        <v>402</v>
      </c>
      <c r="Y21" s="40">
        <f t="shared" si="11"/>
        <v>41901</v>
      </c>
    </row>
    <row r="22" s="4" customFormat="1" ht="19" customHeight="1" spans="1:25">
      <c r="A22" s="21">
        <v>18</v>
      </c>
      <c r="B22" s="21" t="s">
        <v>37</v>
      </c>
      <c r="C22" s="18">
        <f>[1]增减表!F22</f>
        <v>194</v>
      </c>
      <c r="D22" s="19">
        <f t="shared" ref="D22:H22" si="28">C22*285</f>
        <v>55290</v>
      </c>
      <c r="E22" s="18">
        <f>[1]增减表!J22</f>
        <v>97</v>
      </c>
      <c r="F22" s="19">
        <f t="shared" si="28"/>
        <v>27645</v>
      </c>
      <c r="G22" s="19">
        <f>[1]增减表!N22</f>
        <v>1</v>
      </c>
      <c r="H22" s="19">
        <f t="shared" si="28"/>
        <v>285</v>
      </c>
      <c r="I22" s="18">
        <f>[1]增减表!R22</f>
        <v>41</v>
      </c>
      <c r="J22" s="19">
        <f t="shared" si="1"/>
        <v>4715</v>
      </c>
      <c r="K22" s="18">
        <f>[1]增减表!V22</f>
        <v>84</v>
      </c>
      <c r="L22" s="19">
        <f t="shared" si="2"/>
        <v>10752</v>
      </c>
      <c r="M22" s="18">
        <f>[1]增减表!Z22</f>
        <v>126</v>
      </c>
      <c r="N22" s="19">
        <f t="shared" si="3"/>
        <v>10710</v>
      </c>
      <c r="O22" s="27">
        <f>[1]增减表!AD22</f>
        <v>167</v>
      </c>
      <c r="P22" s="19">
        <f t="shared" si="4"/>
        <v>17869</v>
      </c>
      <c r="Q22" s="19">
        <f t="shared" si="5"/>
        <v>710</v>
      </c>
      <c r="R22" s="19">
        <f t="shared" si="6"/>
        <v>127266</v>
      </c>
      <c r="S22" s="19">
        <f>[1]增减表!J54</f>
        <v>285</v>
      </c>
      <c r="T22" s="19">
        <f>[1]增减表!T54</f>
        <v>243</v>
      </c>
      <c r="U22" s="40">
        <f t="shared" si="7"/>
        <v>127794</v>
      </c>
      <c r="V22" s="40">
        <f t="shared" si="8"/>
        <v>292</v>
      </c>
      <c r="W22" s="40">
        <f t="shared" si="9"/>
        <v>83505</v>
      </c>
      <c r="X22" s="40">
        <f t="shared" si="10"/>
        <v>418</v>
      </c>
      <c r="Y22" s="40">
        <f t="shared" si="11"/>
        <v>44289</v>
      </c>
    </row>
    <row r="23" s="4" customFormat="1" ht="19" customHeight="1" spans="1:25">
      <c r="A23" s="17">
        <v>19</v>
      </c>
      <c r="B23" s="20" t="s">
        <v>38</v>
      </c>
      <c r="C23" s="18">
        <f>[1]增减表!F23</f>
        <v>168</v>
      </c>
      <c r="D23" s="19">
        <f t="shared" ref="D23:H23" si="29">C23*285</f>
        <v>47880</v>
      </c>
      <c r="E23" s="18">
        <f>[1]增减表!J23</f>
        <v>51</v>
      </c>
      <c r="F23" s="19">
        <f t="shared" si="29"/>
        <v>14535</v>
      </c>
      <c r="G23" s="19">
        <f>[1]增减表!N23</f>
        <v>1</v>
      </c>
      <c r="H23" s="19">
        <f t="shared" si="29"/>
        <v>285</v>
      </c>
      <c r="I23" s="18">
        <f>[1]增减表!R23</f>
        <v>39</v>
      </c>
      <c r="J23" s="19">
        <f t="shared" si="1"/>
        <v>4485</v>
      </c>
      <c r="K23" s="18">
        <f>[1]增减表!V23</f>
        <v>49</v>
      </c>
      <c r="L23" s="19">
        <f t="shared" si="2"/>
        <v>6272</v>
      </c>
      <c r="M23" s="18">
        <f>[1]增减表!Z23</f>
        <v>86</v>
      </c>
      <c r="N23" s="19">
        <f t="shared" si="3"/>
        <v>7310</v>
      </c>
      <c r="O23" s="27">
        <f>[1]增减表!AD23</f>
        <v>115</v>
      </c>
      <c r="P23" s="19">
        <f t="shared" si="4"/>
        <v>12305</v>
      </c>
      <c r="Q23" s="19">
        <f t="shared" si="5"/>
        <v>509</v>
      </c>
      <c r="R23" s="19">
        <f t="shared" si="6"/>
        <v>93072</v>
      </c>
      <c r="S23" s="19">
        <f>[1]增减表!J55</f>
        <v>0</v>
      </c>
      <c r="T23" s="19">
        <f>[1]增减表!T55</f>
        <v>0</v>
      </c>
      <c r="U23" s="40">
        <f t="shared" si="7"/>
        <v>93072</v>
      </c>
      <c r="V23" s="40">
        <f t="shared" si="8"/>
        <v>220</v>
      </c>
      <c r="W23" s="40">
        <f t="shared" si="9"/>
        <v>62700</v>
      </c>
      <c r="X23" s="40">
        <f t="shared" si="10"/>
        <v>289</v>
      </c>
      <c r="Y23" s="40">
        <f t="shared" si="11"/>
        <v>30372</v>
      </c>
    </row>
    <row r="24" s="4" customFormat="1" ht="19" customHeight="1" spans="1:25">
      <c r="A24" s="20">
        <v>20</v>
      </c>
      <c r="B24" s="20" t="s">
        <v>39</v>
      </c>
      <c r="C24" s="18">
        <f>[1]增减表!F24</f>
        <v>81</v>
      </c>
      <c r="D24" s="19">
        <f t="shared" ref="D24:H24" si="30">C24*285</f>
        <v>23085</v>
      </c>
      <c r="E24" s="18">
        <f>[1]增减表!J24</f>
        <v>34</v>
      </c>
      <c r="F24" s="19">
        <f t="shared" si="30"/>
        <v>9690</v>
      </c>
      <c r="G24" s="19">
        <f>[1]增减表!N24</f>
        <v>0</v>
      </c>
      <c r="H24" s="19">
        <f t="shared" si="30"/>
        <v>0</v>
      </c>
      <c r="I24" s="18">
        <f>[1]增减表!R24</f>
        <v>34</v>
      </c>
      <c r="J24" s="19">
        <f t="shared" si="1"/>
        <v>3910</v>
      </c>
      <c r="K24" s="18">
        <f>[1]增减表!V24</f>
        <v>42</v>
      </c>
      <c r="L24" s="19">
        <f t="shared" si="2"/>
        <v>5376</v>
      </c>
      <c r="M24" s="18">
        <f>[1]增减表!Z24</f>
        <v>65</v>
      </c>
      <c r="N24" s="19">
        <f t="shared" si="3"/>
        <v>5525</v>
      </c>
      <c r="O24" s="27">
        <f>[1]增减表!AD24</f>
        <v>64</v>
      </c>
      <c r="P24" s="19">
        <f t="shared" si="4"/>
        <v>6848</v>
      </c>
      <c r="Q24" s="19">
        <f t="shared" si="5"/>
        <v>320</v>
      </c>
      <c r="R24" s="19">
        <f t="shared" si="6"/>
        <v>54434</v>
      </c>
      <c r="S24" s="19">
        <f>[1]增减表!J56</f>
        <v>0</v>
      </c>
      <c r="T24" s="19">
        <f>[1]增减表!T56</f>
        <v>0</v>
      </c>
      <c r="U24" s="40">
        <f t="shared" si="7"/>
        <v>54434</v>
      </c>
      <c r="V24" s="40">
        <f t="shared" si="8"/>
        <v>115</v>
      </c>
      <c r="W24" s="40">
        <f t="shared" si="9"/>
        <v>32775</v>
      </c>
      <c r="X24" s="40">
        <f t="shared" si="10"/>
        <v>205</v>
      </c>
      <c r="Y24" s="40">
        <f t="shared" si="11"/>
        <v>21659</v>
      </c>
    </row>
    <row r="25" s="4" customFormat="1" ht="19" customHeight="1" spans="1:25">
      <c r="A25" s="17">
        <v>21</v>
      </c>
      <c r="B25" s="20" t="s">
        <v>40</v>
      </c>
      <c r="C25" s="18">
        <f>[1]增减表!F25</f>
        <v>250</v>
      </c>
      <c r="D25" s="19">
        <f t="shared" ref="D25:H25" si="31">C25*285</f>
        <v>71250</v>
      </c>
      <c r="E25" s="18">
        <f>[1]增减表!J25</f>
        <v>61</v>
      </c>
      <c r="F25" s="19">
        <f t="shared" si="31"/>
        <v>17385</v>
      </c>
      <c r="G25" s="19">
        <f>[1]增减表!N25</f>
        <v>0</v>
      </c>
      <c r="H25" s="19">
        <f t="shared" si="31"/>
        <v>0</v>
      </c>
      <c r="I25" s="18">
        <f>[1]增减表!R25</f>
        <v>119</v>
      </c>
      <c r="J25" s="19">
        <f t="shared" si="1"/>
        <v>13685</v>
      </c>
      <c r="K25" s="18">
        <f>[1]增减表!V25</f>
        <v>71</v>
      </c>
      <c r="L25" s="19">
        <f t="shared" si="2"/>
        <v>9088</v>
      </c>
      <c r="M25" s="18">
        <f>[1]增减表!Z25</f>
        <v>181</v>
      </c>
      <c r="N25" s="19">
        <f t="shared" si="3"/>
        <v>15385</v>
      </c>
      <c r="O25" s="27">
        <f>[1]增减表!AD25</f>
        <v>191</v>
      </c>
      <c r="P25" s="19">
        <f t="shared" si="4"/>
        <v>20437</v>
      </c>
      <c r="Q25" s="19">
        <f t="shared" si="5"/>
        <v>873</v>
      </c>
      <c r="R25" s="19">
        <f t="shared" si="6"/>
        <v>147230</v>
      </c>
      <c r="S25" s="19">
        <f>[1]增减表!J57</f>
        <v>0</v>
      </c>
      <c r="T25" s="19">
        <f>[1]增减表!T57</f>
        <v>0</v>
      </c>
      <c r="U25" s="40">
        <f t="shared" si="7"/>
        <v>147230</v>
      </c>
      <c r="V25" s="40">
        <f t="shared" si="8"/>
        <v>311</v>
      </c>
      <c r="W25" s="40">
        <f t="shared" si="9"/>
        <v>88635</v>
      </c>
      <c r="X25" s="40">
        <f t="shared" si="10"/>
        <v>562</v>
      </c>
      <c r="Y25" s="40">
        <f t="shared" si="11"/>
        <v>58595</v>
      </c>
    </row>
    <row r="26" s="4" customFormat="1" ht="19" customHeight="1" spans="1:25">
      <c r="A26" s="20">
        <v>22</v>
      </c>
      <c r="B26" s="20" t="s">
        <v>41</v>
      </c>
      <c r="C26" s="18">
        <f>[1]增减表!F26</f>
        <v>177</v>
      </c>
      <c r="D26" s="19">
        <f t="shared" ref="D26:H26" si="32">C26*285</f>
        <v>50445</v>
      </c>
      <c r="E26" s="18">
        <f>[1]增减表!J26</f>
        <v>31</v>
      </c>
      <c r="F26" s="19">
        <f t="shared" si="32"/>
        <v>8835</v>
      </c>
      <c r="G26" s="19">
        <f>[1]增减表!N26</f>
        <v>1</v>
      </c>
      <c r="H26" s="19">
        <f t="shared" si="32"/>
        <v>285</v>
      </c>
      <c r="I26" s="18">
        <f>[1]增减表!R26</f>
        <v>39</v>
      </c>
      <c r="J26" s="19">
        <f t="shared" si="1"/>
        <v>4485</v>
      </c>
      <c r="K26" s="18">
        <f>[1]增减表!V26</f>
        <v>52</v>
      </c>
      <c r="L26" s="19">
        <f t="shared" si="2"/>
        <v>6656</v>
      </c>
      <c r="M26" s="18">
        <f>[1]增减表!Z26</f>
        <v>91</v>
      </c>
      <c r="N26" s="19">
        <f t="shared" si="3"/>
        <v>7735</v>
      </c>
      <c r="O26" s="27">
        <f>[1]增减表!AD26</f>
        <v>116</v>
      </c>
      <c r="P26" s="19">
        <f t="shared" si="4"/>
        <v>12412</v>
      </c>
      <c r="Q26" s="19">
        <f t="shared" si="5"/>
        <v>507</v>
      </c>
      <c r="R26" s="19">
        <f t="shared" si="6"/>
        <v>90853</v>
      </c>
      <c r="S26" s="19">
        <f>[1]增减表!J58</f>
        <v>285</v>
      </c>
      <c r="T26" s="19">
        <f>[1]增减表!T58</f>
        <v>0</v>
      </c>
      <c r="U26" s="40">
        <f t="shared" si="7"/>
        <v>91138</v>
      </c>
      <c r="V26" s="40">
        <f t="shared" si="8"/>
        <v>209</v>
      </c>
      <c r="W26" s="40">
        <f t="shared" si="9"/>
        <v>59850</v>
      </c>
      <c r="X26" s="40">
        <f t="shared" si="10"/>
        <v>298</v>
      </c>
      <c r="Y26" s="40">
        <f t="shared" si="11"/>
        <v>31288</v>
      </c>
    </row>
    <row r="27" s="4" customFormat="1" ht="19" customHeight="1" spans="1:25">
      <c r="A27" s="17">
        <v>23</v>
      </c>
      <c r="B27" s="20" t="s">
        <v>42</v>
      </c>
      <c r="C27" s="18">
        <f>[1]增减表!F27</f>
        <v>140</v>
      </c>
      <c r="D27" s="19">
        <f t="shared" ref="D27:H27" si="33">C27*285</f>
        <v>39900</v>
      </c>
      <c r="E27" s="18">
        <f>[1]增减表!J27</f>
        <v>23</v>
      </c>
      <c r="F27" s="19">
        <f t="shared" si="33"/>
        <v>6555</v>
      </c>
      <c r="G27" s="19">
        <f>[1]增减表!N27</f>
        <v>1</v>
      </c>
      <c r="H27" s="19">
        <f t="shared" si="33"/>
        <v>285</v>
      </c>
      <c r="I27" s="18">
        <f>[1]增减表!R27</f>
        <v>38</v>
      </c>
      <c r="J27" s="19">
        <f t="shared" si="1"/>
        <v>4370</v>
      </c>
      <c r="K27" s="18">
        <f>[1]增减表!V27</f>
        <v>44</v>
      </c>
      <c r="L27" s="19">
        <f t="shared" si="2"/>
        <v>5632</v>
      </c>
      <c r="M27" s="18">
        <f>[1]增减表!Z27</f>
        <v>64</v>
      </c>
      <c r="N27" s="19">
        <f t="shared" si="3"/>
        <v>5440</v>
      </c>
      <c r="O27" s="27">
        <f>[1]增减表!AD27</f>
        <v>77</v>
      </c>
      <c r="P27" s="19">
        <f t="shared" si="4"/>
        <v>8239</v>
      </c>
      <c r="Q27" s="19">
        <f t="shared" si="5"/>
        <v>387</v>
      </c>
      <c r="R27" s="19">
        <f t="shared" si="6"/>
        <v>70421</v>
      </c>
      <c r="S27" s="19">
        <f>[1]增减表!J59</f>
        <v>285</v>
      </c>
      <c r="T27" s="19">
        <f>[1]增减表!T59</f>
        <v>0</v>
      </c>
      <c r="U27" s="40">
        <f t="shared" si="7"/>
        <v>70706</v>
      </c>
      <c r="V27" s="40">
        <f t="shared" si="8"/>
        <v>164</v>
      </c>
      <c r="W27" s="40">
        <f t="shared" si="9"/>
        <v>47025</v>
      </c>
      <c r="X27" s="40">
        <f t="shared" si="10"/>
        <v>223</v>
      </c>
      <c r="Y27" s="40">
        <f t="shared" si="11"/>
        <v>23681</v>
      </c>
    </row>
    <row r="28" s="4" customFormat="1" ht="19" customHeight="1" spans="1:25">
      <c r="A28" s="20">
        <v>24</v>
      </c>
      <c r="B28" s="20" t="s">
        <v>43</v>
      </c>
      <c r="C28" s="18">
        <f>[1]增减表!F28</f>
        <v>104</v>
      </c>
      <c r="D28" s="19">
        <f t="shared" ref="D28:H28" si="34">C28*285</f>
        <v>29640</v>
      </c>
      <c r="E28" s="18">
        <f>[1]增减表!J28</f>
        <v>40</v>
      </c>
      <c r="F28" s="19">
        <f t="shared" si="34"/>
        <v>11400</v>
      </c>
      <c r="G28" s="19">
        <f>[1]增减表!N28</f>
        <v>0</v>
      </c>
      <c r="H28" s="19">
        <f t="shared" si="34"/>
        <v>0</v>
      </c>
      <c r="I28" s="18">
        <f>[1]增减表!R28</f>
        <v>12</v>
      </c>
      <c r="J28" s="19">
        <f t="shared" si="1"/>
        <v>1380</v>
      </c>
      <c r="K28" s="18">
        <f>[1]增减表!V28</f>
        <v>31</v>
      </c>
      <c r="L28" s="19">
        <f t="shared" si="2"/>
        <v>3968</v>
      </c>
      <c r="M28" s="18">
        <f>[1]增减表!Z28</f>
        <v>19</v>
      </c>
      <c r="N28" s="19">
        <f t="shared" si="3"/>
        <v>1615</v>
      </c>
      <c r="O28" s="27">
        <f>[1]增减表!AD28</f>
        <v>81</v>
      </c>
      <c r="P28" s="19">
        <f t="shared" si="4"/>
        <v>8667</v>
      </c>
      <c r="Q28" s="19">
        <f t="shared" si="5"/>
        <v>287</v>
      </c>
      <c r="R28" s="19">
        <f t="shared" si="6"/>
        <v>56670</v>
      </c>
      <c r="S28" s="19">
        <f>[1]增减表!J60</f>
        <v>0</v>
      </c>
      <c r="T28" s="19">
        <f>[1]增减表!T60</f>
        <v>0</v>
      </c>
      <c r="U28" s="40">
        <f t="shared" si="7"/>
        <v>56670</v>
      </c>
      <c r="V28" s="40">
        <f t="shared" si="8"/>
        <v>144</v>
      </c>
      <c r="W28" s="40">
        <f t="shared" si="9"/>
        <v>41040</v>
      </c>
      <c r="X28" s="40">
        <f t="shared" si="10"/>
        <v>143</v>
      </c>
      <c r="Y28" s="40">
        <f t="shared" si="11"/>
        <v>15630</v>
      </c>
    </row>
    <row r="29" s="4" customFormat="1" ht="19" customHeight="1" spans="1:25">
      <c r="A29" s="17">
        <v>25</v>
      </c>
      <c r="B29" s="22" t="s">
        <v>44</v>
      </c>
      <c r="C29" s="18">
        <f>[1]增减表!F29</f>
        <v>15</v>
      </c>
      <c r="D29" s="19">
        <f t="shared" ref="D29:H29" si="35">C29*285</f>
        <v>4275</v>
      </c>
      <c r="E29" s="18">
        <f>[1]增减表!J29</f>
        <v>0</v>
      </c>
      <c r="F29" s="19">
        <f t="shared" si="35"/>
        <v>0</v>
      </c>
      <c r="G29" s="19">
        <f>[1]增减表!N29</f>
        <v>0</v>
      </c>
      <c r="H29" s="19">
        <f t="shared" si="35"/>
        <v>0</v>
      </c>
      <c r="I29" s="18">
        <f>[1]增减表!R29</f>
        <v>5</v>
      </c>
      <c r="J29" s="19">
        <f t="shared" si="1"/>
        <v>575</v>
      </c>
      <c r="K29" s="18">
        <f>[1]增减表!V29</f>
        <v>5</v>
      </c>
      <c r="L29" s="19">
        <f t="shared" si="2"/>
        <v>640</v>
      </c>
      <c r="M29" s="18">
        <f>[1]增减表!Z29</f>
        <v>8</v>
      </c>
      <c r="N29" s="19">
        <f t="shared" si="3"/>
        <v>680</v>
      </c>
      <c r="O29" s="27">
        <f>[1]增减表!AD29</f>
        <v>8</v>
      </c>
      <c r="P29" s="19">
        <f t="shared" si="4"/>
        <v>856</v>
      </c>
      <c r="Q29" s="19">
        <f t="shared" si="5"/>
        <v>41</v>
      </c>
      <c r="R29" s="19">
        <f t="shared" si="6"/>
        <v>7026</v>
      </c>
      <c r="S29" s="19">
        <f>[1]增减表!J61</f>
        <v>0</v>
      </c>
      <c r="T29" s="19">
        <f>[1]增减表!T61</f>
        <v>0</v>
      </c>
      <c r="U29" s="40">
        <f t="shared" si="7"/>
        <v>7026</v>
      </c>
      <c r="V29" s="40">
        <f t="shared" si="8"/>
        <v>15</v>
      </c>
      <c r="W29" s="40">
        <f t="shared" si="9"/>
        <v>4275</v>
      </c>
      <c r="X29" s="40">
        <f t="shared" si="10"/>
        <v>26</v>
      </c>
      <c r="Y29" s="40">
        <f t="shared" si="11"/>
        <v>2751</v>
      </c>
    </row>
    <row r="30" s="4" customFormat="1" ht="19" customHeight="1" spans="1:25">
      <c r="A30" s="20">
        <v>26</v>
      </c>
      <c r="B30" s="22" t="s">
        <v>45</v>
      </c>
      <c r="C30" s="18">
        <f>[1]增减表!F30</f>
        <v>34</v>
      </c>
      <c r="D30" s="19">
        <f t="shared" ref="D30:H30" si="36">C30*285</f>
        <v>9690</v>
      </c>
      <c r="E30" s="18">
        <f>[1]增减表!J30</f>
        <v>0</v>
      </c>
      <c r="F30" s="19">
        <f t="shared" si="36"/>
        <v>0</v>
      </c>
      <c r="G30" s="19">
        <f>[1]增减表!N30</f>
        <v>0</v>
      </c>
      <c r="H30" s="19">
        <f t="shared" si="36"/>
        <v>0</v>
      </c>
      <c r="I30" s="18">
        <f>[1]增减表!R30</f>
        <v>5</v>
      </c>
      <c r="J30" s="19">
        <f t="shared" si="1"/>
        <v>575</v>
      </c>
      <c r="K30" s="18">
        <f>[1]增减表!V30</f>
        <v>7</v>
      </c>
      <c r="L30" s="19">
        <f t="shared" si="2"/>
        <v>896</v>
      </c>
      <c r="M30" s="18">
        <f>[1]增减表!Z30</f>
        <v>19</v>
      </c>
      <c r="N30" s="19">
        <f t="shared" si="3"/>
        <v>1615</v>
      </c>
      <c r="O30" s="27">
        <f>[1]增减表!AD30</f>
        <v>18</v>
      </c>
      <c r="P30" s="19">
        <f t="shared" si="4"/>
        <v>1926</v>
      </c>
      <c r="Q30" s="19">
        <f t="shared" si="5"/>
        <v>83</v>
      </c>
      <c r="R30" s="19">
        <f t="shared" si="6"/>
        <v>14702</v>
      </c>
      <c r="S30" s="19">
        <f>[1]增减表!J62</f>
        <v>285</v>
      </c>
      <c r="T30" s="19">
        <f>[1]增减表!T62</f>
        <v>170</v>
      </c>
      <c r="U30" s="40">
        <f t="shared" si="7"/>
        <v>15157</v>
      </c>
      <c r="V30" s="40">
        <f t="shared" si="8"/>
        <v>34</v>
      </c>
      <c r="W30" s="40">
        <f t="shared" si="9"/>
        <v>9975</v>
      </c>
      <c r="X30" s="40">
        <f t="shared" si="10"/>
        <v>49</v>
      </c>
      <c r="Y30" s="40">
        <f t="shared" si="11"/>
        <v>5182</v>
      </c>
    </row>
    <row r="31" s="4" customFormat="1" ht="19" customHeight="1" spans="1:25">
      <c r="A31" s="20" t="s">
        <v>46</v>
      </c>
      <c r="B31" s="20"/>
      <c r="C31" s="18">
        <f t="shared" ref="C31:U31" si="37">SUM(C5:C30)</f>
        <v>6206</v>
      </c>
      <c r="D31" s="18">
        <f t="shared" si="37"/>
        <v>1768710</v>
      </c>
      <c r="E31" s="18">
        <f t="shared" si="37"/>
        <v>2109</v>
      </c>
      <c r="F31" s="18">
        <f t="shared" si="37"/>
        <v>601065</v>
      </c>
      <c r="G31" s="18">
        <f t="shared" si="37"/>
        <v>13</v>
      </c>
      <c r="H31" s="18">
        <f t="shared" si="37"/>
        <v>3705</v>
      </c>
      <c r="I31" s="18">
        <f t="shared" si="37"/>
        <v>1480</v>
      </c>
      <c r="J31" s="18">
        <f t="shared" si="37"/>
        <v>170200</v>
      </c>
      <c r="K31" s="18">
        <f t="shared" si="37"/>
        <v>1830</v>
      </c>
      <c r="L31" s="18">
        <f t="shared" si="37"/>
        <v>234240</v>
      </c>
      <c r="M31" s="18">
        <f t="shared" si="37"/>
        <v>3260</v>
      </c>
      <c r="N31" s="18">
        <f t="shared" si="37"/>
        <v>277100</v>
      </c>
      <c r="O31" s="18">
        <f t="shared" si="37"/>
        <v>4979</v>
      </c>
      <c r="P31" s="18">
        <f t="shared" si="37"/>
        <v>532753</v>
      </c>
      <c r="Q31" s="18">
        <f t="shared" si="37"/>
        <v>19877</v>
      </c>
      <c r="R31" s="18">
        <f t="shared" si="37"/>
        <v>3587773</v>
      </c>
      <c r="S31" s="18">
        <f t="shared" si="37"/>
        <v>11685</v>
      </c>
      <c r="T31" s="18">
        <f t="shared" si="37"/>
        <v>3196</v>
      </c>
      <c r="U31" s="18">
        <f t="shared" si="37"/>
        <v>3602654</v>
      </c>
      <c r="V31" s="41">
        <f t="shared" si="8"/>
        <v>8328</v>
      </c>
      <c r="W31" s="18">
        <f t="shared" ref="W31:Y31" si="38">SUM(W5:W30)</f>
        <v>2385165</v>
      </c>
      <c r="X31" s="18">
        <f t="shared" si="38"/>
        <v>11549</v>
      </c>
      <c r="Y31" s="18">
        <f t="shared" si="38"/>
        <v>1217489</v>
      </c>
    </row>
    <row r="32" s="5" customFormat="1" customHeight="1" spans="1:25">
      <c r="A32" s="23"/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</row>
    <row r="33" s="5" customFormat="1" customHeight="1" spans="3:22">
      <c r="C33" s="7"/>
      <c r="E33" s="7"/>
      <c r="I33" s="28"/>
      <c r="K33" s="28"/>
      <c r="M33" s="7"/>
      <c r="V33" s="8"/>
    </row>
    <row r="34" s="6" customFormat="1" customHeight="1" spans="3:25">
      <c r="C34" s="24"/>
      <c r="E34" s="24"/>
      <c r="I34" s="29"/>
      <c r="K34" s="29"/>
      <c r="M34" s="24"/>
      <c r="V34" s="42">
        <f>D31+F31+H31</f>
        <v>2373480</v>
      </c>
      <c r="W34" s="6">
        <f>J31+N31+P31+L31</f>
        <v>1214293</v>
      </c>
      <c r="X34" s="43">
        <f>V31+X31</f>
        <v>19877</v>
      </c>
      <c r="Y34" s="43">
        <f>W31+Y31</f>
        <v>3602654</v>
      </c>
    </row>
    <row r="35" s="5" customFormat="1" customHeight="1" spans="3:22">
      <c r="C35" s="7"/>
      <c r="E35" s="7"/>
      <c r="I35" s="28"/>
      <c r="K35" s="28"/>
      <c r="M35" s="7"/>
      <c r="V35" s="8"/>
    </row>
    <row r="36" s="5" customFormat="1" customHeight="1" spans="3:22">
      <c r="C36" s="7"/>
      <c r="E36" s="7"/>
      <c r="I36" s="28"/>
      <c r="K36" s="28"/>
      <c r="M36" s="7"/>
      <c r="V36" s="8"/>
    </row>
    <row r="37" s="5" customFormat="1" customHeight="1" spans="3:22">
      <c r="C37" s="7"/>
      <c r="E37" s="7"/>
      <c r="I37" s="28"/>
      <c r="K37" s="28"/>
      <c r="M37" s="7"/>
      <c r="V37" s="8"/>
    </row>
    <row r="38" s="5" customFormat="1" customHeight="1" spans="3:22">
      <c r="C38" s="7"/>
      <c r="E38" s="7"/>
      <c r="I38" s="28"/>
      <c r="K38" s="28"/>
      <c r="M38" s="7"/>
      <c r="V38" s="8"/>
    </row>
    <row r="39" s="5" customFormat="1" customHeight="1" spans="3:22">
      <c r="C39" s="7"/>
      <c r="E39" s="7"/>
      <c r="I39" s="28"/>
      <c r="K39" s="28"/>
      <c r="M39" s="7"/>
      <c r="V39" s="8"/>
    </row>
    <row r="40" s="5" customFormat="1" customHeight="1" spans="3:22">
      <c r="C40" s="7"/>
      <c r="E40" s="7"/>
      <c r="I40" s="28"/>
      <c r="K40" s="28"/>
      <c r="M40" s="7"/>
      <c r="V40" s="8"/>
    </row>
    <row r="41" s="5" customFormat="1" customHeight="1" spans="3:22">
      <c r="C41" s="7"/>
      <c r="E41" s="7"/>
      <c r="I41" s="28"/>
      <c r="K41" s="28"/>
      <c r="M41" s="7"/>
      <c r="V41" s="8"/>
    </row>
    <row r="42" s="5" customFormat="1" customHeight="1" spans="3:22">
      <c r="C42" s="7"/>
      <c r="E42" s="7"/>
      <c r="I42" s="28"/>
      <c r="K42" s="28"/>
      <c r="M42" s="7"/>
      <c r="V42" s="8"/>
    </row>
    <row r="43" s="5" customFormat="1" customHeight="1" spans="3:22">
      <c r="C43" s="7"/>
      <c r="E43" s="7"/>
      <c r="I43" s="28"/>
      <c r="K43" s="28"/>
      <c r="M43" s="7"/>
      <c r="V43" s="8"/>
    </row>
    <row r="44" s="5" customFormat="1" customHeight="1" spans="3:22">
      <c r="C44" s="7"/>
      <c r="E44" s="7"/>
      <c r="I44" s="28"/>
      <c r="K44" s="28"/>
      <c r="M44" s="7"/>
      <c r="V44" s="8"/>
    </row>
    <row r="45" s="5" customFormat="1" customHeight="1" spans="3:22">
      <c r="C45" s="7"/>
      <c r="E45" s="7"/>
      <c r="I45" s="28"/>
      <c r="K45" s="28"/>
      <c r="M45" s="7"/>
      <c r="V45" s="8"/>
    </row>
    <row r="46" s="5" customFormat="1" customHeight="1" spans="3:22">
      <c r="C46" s="7"/>
      <c r="E46" s="7"/>
      <c r="I46" s="28"/>
      <c r="K46" s="28"/>
      <c r="M46" s="7"/>
      <c r="V46" s="8"/>
    </row>
    <row r="47" s="5" customFormat="1" customHeight="1" spans="3:22">
      <c r="C47" s="7"/>
      <c r="E47" s="7"/>
      <c r="I47" s="28"/>
      <c r="K47" s="28"/>
      <c r="M47" s="7"/>
      <c r="V47" s="8"/>
    </row>
    <row r="48" s="5" customFormat="1" customHeight="1" spans="3:22">
      <c r="C48" s="7"/>
      <c r="E48" s="7"/>
      <c r="I48" s="28"/>
      <c r="K48" s="28"/>
      <c r="M48" s="7"/>
      <c r="V48" s="8"/>
    </row>
    <row r="49" s="5" customFormat="1" customHeight="1" spans="3:22">
      <c r="C49" s="7"/>
      <c r="E49" s="7"/>
      <c r="I49" s="28"/>
      <c r="K49" s="28"/>
      <c r="M49" s="7"/>
      <c r="V49" s="8"/>
    </row>
    <row r="50" s="5" customFormat="1" customHeight="1" spans="3:22">
      <c r="C50" s="7"/>
      <c r="E50" s="7"/>
      <c r="I50" s="28"/>
      <c r="K50" s="28"/>
      <c r="M50" s="7"/>
      <c r="V50" s="8"/>
    </row>
    <row r="51" s="5" customFormat="1" customHeight="1" spans="3:22">
      <c r="C51" s="7"/>
      <c r="E51" s="7"/>
      <c r="I51" s="28"/>
      <c r="K51" s="28"/>
      <c r="M51" s="7"/>
      <c r="V51" s="8"/>
    </row>
    <row r="52" s="5" customFormat="1" customHeight="1" spans="3:22">
      <c r="C52" s="7"/>
      <c r="E52" s="7"/>
      <c r="I52" s="28"/>
      <c r="K52" s="28"/>
      <c r="M52" s="7"/>
      <c r="V52" s="8"/>
    </row>
    <row r="53" s="5" customFormat="1" customHeight="1" spans="3:22">
      <c r="C53" s="7"/>
      <c r="E53" s="7"/>
      <c r="I53" s="28"/>
      <c r="K53" s="28"/>
      <c r="M53" s="7"/>
      <c r="V53" s="8"/>
    </row>
    <row r="54" s="5" customFormat="1" customHeight="1" spans="3:22">
      <c r="C54" s="7"/>
      <c r="E54" s="7"/>
      <c r="I54" s="28"/>
      <c r="K54" s="28"/>
      <c r="M54" s="7"/>
      <c r="V54" s="8"/>
    </row>
    <row r="55" s="5" customFormat="1" customHeight="1" spans="3:22">
      <c r="C55" s="7"/>
      <c r="E55" s="7"/>
      <c r="I55" s="28"/>
      <c r="K55" s="28"/>
      <c r="M55" s="7"/>
      <c r="V55" s="8"/>
    </row>
    <row r="56" s="5" customFormat="1" customHeight="1" spans="3:22">
      <c r="C56" s="7"/>
      <c r="E56" s="7"/>
      <c r="I56" s="30"/>
      <c r="K56" s="30"/>
      <c r="M56" s="7"/>
      <c r="V56" s="8"/>
    </row>
    <row r="57" s="5" customFormat="1" customHeight="1" spans="3:22">
      <c r="C57" s="7"/>
      <c r="E57" s="7"/>
      <c r="I57" s="30"/>
      <c r="K57" s="30"/>
      <c r="M57" s="7"/>
      <c r="V57" s="8"/>
    </row>
    <row r="58" s="5" customFormat="1" customHeight="1" spans="3:22">
      <c r="C58" s="7"/>
      <c r="E58" s="7"/>
      <c r="I58" s="30"/>
      <c r="K58" s="30"/>
      <c r="M58" s="7"/>
      <c r="V58" s="8"/>
    </row>
  </sheetData>
  <mergeCells count="20">
    <mergeCell ref="A1:Y1"/>
    <mergeCell ref="S2:U2"/>
    <mergeCell ref="V2:Y2"/>
    <mergeCell ref="C3:D3"/>
    <mergeCell ref="E3:F3"/>
    <mergeCell ref="G3:H3"/>
    <mergeCell ref="I3:J3"/>
    <mergeCell ref="K3:L3"/>
    <mergeCell ref="M3:N3"/>
    <mergeCell ref="O3:P3"/>
    <mergeCell ref="S3:T3"/>
    <mergeCell ref="V3:W3"/>
    <mergeCell ref="X3:Y3"/>
    <mergeCell ref="A31:B31"/>
    <mergeCell ref="A32:Y32"/>
    <mergeCell ref="A3:A4"/>
    <mergeCell ref="B3:B4"/>
    <mergeCell ref="Q3:Q4"/>
    <mergeCell ref="R3:R4"/>
    <mergeCell ref="U3:U4"/>
  </mergeCells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dcterms:created xsi:type="dcterms:W3CDTF">2023-02-09T08:27:00Z</dcterms:created>
  <dcterms:modified xsi:type="dcterms:W3CDTF">2023-02-10T02:10:51Z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2052-10.8.0.5562</vt:lpwstr>
  </property>
</Properties>
</file>