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10884"/>
  </bookViews>
  <sheets>
    <sheet name="汇总表" sheetId="1" r:id="rId1"/>
  </sheets>
  <externalReferences>
    <externalReference r:id="rId2"/>
  </externalReferences>
  <definedNames>
    <definedName name="_xlnm.Print_Area" localSheetId="0">汇总表!$A$1:$Y$32</definedName>
  </definedNames>
  <calcPr calcId="144525"/>
</workbook>
</file>

<file path=xl/sharedStrings.xml><?xml version="1.0" encoding="utf-8"?>
<sst xmlns="http://schemas.openxmlformats.org/spreadsheetml/2006/main" count="47">
  <si>
    <t>2023年5月福清市困难残疾人生活补贴和重度残疾人护理补贴经费汇总表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</si>
  <si>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</si>
  <si>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</si>
  <si>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</si>
  <si>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</si>
  <si>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</si>
  <si>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</si>
  <si>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</si>
  <si>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</si>
  <si>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困难一级护理（128）</t>
  </si>
  <si>
    <t>非困二级护理（85）</t>
  </si>
  <si>
    <t>困难二级护理（107）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</si>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</sst>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1" borderId="12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49" applyFont="1" applyBorder="1" applyAlignment="1">
      <alignment vertical="center"/>
    </xf>
    <xf numFmtId="0" fontId="8" fillId="2" borderId="1" xfId="49" applyFont="1" applyFill="1" applyBorder="1" applyAlignment="1">
      <alignment vertical="center"/>
    </xf>
    <xf numFmtId="0" fontId="9" fillId="0" borderId="2" xfId="49" applyFont="1" applyBorder="1" applyAlignment="1">
      <alignment horizontal="center" vertical="center"/>
    </xf>
    <xf numFmtId="0" fontId="9" fillId="0" borderId="3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/>
    </xf>
    <xf numFmtId="0" fontId="9" fillId="2" borderId="3" xfId="49" applyFont="1" applyFill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3" xfId="49" applyFont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49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/>
    </xf>
    <xf numFmtId="0" fontId="11" fillId="0" borderId="0" xfId="0" applyFont="1" applyFill="1" applyAlignment="1">
      <alignment horizontal="left" vertical="center"/>
    </xf>
    <xf numFmtId="0" fontId="12" fillId="2" borderId="0" xfId="49" applyFont="1" applyFill="1" applyBorder="1" applyAlignment="1">
      <alignment horizontal="center"/>
    </xf>
    <xf numFmtId="0" fontId="13" fillId="2" borderId="0" xfId="49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19990;&#29645;/101&#21495;&#38468;&#20214;%202023&#24180;5&#26376;&#20221;&#31119;&#28165;&#24066;&#22256;&#38590;&#27531;&#30142;&#20154;&#29983;&#27963;&#34917;&#36148;&#21644;&#37325;&#24230;&#27531;&#30142;&#20154;&#25252;&#29702;&#34917;&#36148;&#32463;&#36153;&#30340;&#36890;&#3069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活"/>
      <sheetName val="护理"/>
      <sheetName val="增减表"/>
      <sheetName val="新增"/>
      <sheetName val="当月删除名单"/>
      <sheetName val="标准变更"/>
      <sheetName val="Sheet1"/>
    </sheetNames>
    <sheetDataSet>
      <sheetData sheetId="0"/>
      <sheetData sheetId="1"/>
      <sheetData sheetId="2">
        <row r="5">
          <cell r="F5">
            <v>229</v>
          </cell>
        </row>
        <row r="5">
          <cell r="J5">
            <v>53</v>
          </cell>
        </row>
        <row r="5">
          <cell r="N5">
            <v>1</v>
          </cell>
        </row>
        <row r="5">
          <cell r="R5">
            <v>80</v>
          </cell>
        </row>
        <row r="5">
          <cell r="V5">
            <v>83</v>
          </cell>
        </row>
        <row r="5">
          <cell r="Z5">
            <v>132</v>
          </cell>
        </row>
        <row r="5">
          <cell r="AD5">
            <v>169</v>
          </cell>
        </row>
        <row r="6">
          <cell r="F6">
            <v>348</v>
          </cell>
        </row>
        <row r="6">
          <cell r="J6">
            <v>92</v>
          </cell>
        </row>
        <row r="6">
          <cell r="N6">
            <v>1</v>
          </cell>
        </row>
        <row r="6">
          <cell r="R6">
            <v>38</v>
          </cell>
        </row>
        <row r="6">
          <cell r="V6">
            <v>118</v>
          </cell>
        </row>
        <row r="6">
          <cell r="Z6">
            <v>87</v>
          </cell>
        </row>
        <row r="6">
          <cell r="AD6">
            <v>250</v>
          </cell>
        </row>
        <row r="7">
          <cell r="F7">
            <v>184</v>
          </cell>
        </row>
        <row r="7">
          <cell r="J7">
            <v>77</v>
          </cell>
        </row>
        <row r="7">
          <cell r="N7">
            <v>1</v>
          </cell>
        </row>
        <row r="7">
          <cell r="R7">
            <v>33</v>
          </cell>
        </row>
        <row r="7">
          <cell r="V7">
            <v>49</v>
          </cell>
        </row>
        <row r="7">
          <cell r="Z7">
            <v>52</v>
          </cell>
        </row>
        <row r="7">
          <cell r="AD7">
            <v>169</v>
          </cell>
        </row>
        <row r="8">
          <cell r="F8">
            <v>191</v>
          </cell>
        </row>
        <row r="8">
          <cell r="J8">
            <v>48</v>
          </cell>
        </row>
        <row r="8">
          <cell r="N8">
            <v>0</v>
          </cell>
        </row>
        <row r="8">
          <cell r="R8">
            <v>51</v>
          </cell>
        </row>
        <row r="8">
          <cell r="V8">
            <v>50</v>
          </cell>
        </row>
        <row r="8">
          <cell r="Z8">
            <v>99</v>
          </cell>
        </row>
        <row r="8">
          <cell r="AD8">
            <v>139</v>
          </cell>
        </row>
        <row r="9">
          <cell r="F9">
            <v>231</v>
          </cell>
        </row>
        <row r="9">
          <cell r="J9">
            <v>35</v>
          </cell>
        </row>
        <row r="9">
          <cell r="N9">
            <v>3</v>
          </cell>
        </row>
        <row r="9">
          <cell r="R9">
            <v>57</v>
          </cell>
        </row>
        <row r="9">
          <cell r="V9">
            <v>39</v>
          </cell>
        </row>
        <row r="9">
          <cell r="Z9">
            <v>111</v>
          </cell>
        </row>
        <row r="9">
          <cell r="AD9">
            <v>144</v>
          </cell>
        </row>
        <row r="10">
          <cell r="F10">
            <v>183</v>
          </cell>
        </row>
        <row r="10">
          <cell r="J10">
            <v>44</v>
          </cell>
        </row>
        <row r="10">
          <cell r="N10">
            <v>0</v>
          </cell>
        </row>
        <row r="10">
          <cell r="R10">
            <v>32</v>
          </cell>
        </row>
        <row r="10">
          <cell r="V10">
            <v>63</v>
          </cell>
        </row>
        <row r="10">
          <cell r="Z10">
            <v>75</v>
          </cell>
        </row>
        <row r="10">
          <cell r="AD10">
            <v>113</v>
          </cell>
        </row>
        <row r="11">
          <cell r="F11">
            <v>82</v>
          </cell>
        </row>
        <row r="11">
          <cell r="J11">
            <v>18</v>
          </cell>
        </row>
        <row r="11">
          <cell r="N11">
            <v>0</v>
          </cell>
        </row>
        <row r="11">
          <cell r="R11">
            <v>16</v>
          </cell>
        </row>
        <row r="11">
          <cell r="V11">
            <v>30</v>
          </cell>
        </row>
        <row r="11">
          <cell r="Z11">
            <v>34</v>
          </cell>
        </row>
        <row r="11">
          <cell r="AD11">
            <v>43</v>
          </cell>
        </row>
        <row r="12">
          <cell r="F12">
            <v>466</v>
          </cell>
        </row>
        <row r="12">
          <cell r="J12">
            <v>104</v>
          </cell>
        </row>
        <row r="12">
          <cell r="N12">
            <v>0</v>
          </cell>
        </row>
        <row r="12">
          <cell r="R12">
            <v>58</v>
          </cell>
        </row>
        <row r="12">
          <cell r="V12">
            <v>123</v>
          </cell>
        </row>
        <row r="12">
          <cell r="Z12">
            <v>154</v>
          </cell>
        </row>
        <row r="12">
          <cell r="AD12">
            <v>316</v>
          </cell>
        </row>
        <row r="13">
          <cell r="F13">
            <v>341</v>
          </cell>
        </row>
        <row r="13">
          <cell r="J13">
            <v>173</v>
          </cell>
        </row>
        <row r="13">
          <cell r="N13">
            <v>0</v>
          </cell>
        </row>
        <row r="13">
          <cell r="R13">
            <v>55</v>
          </cell>
        </row>
        <row r="13">
          <cell r="V13">
            <v>135</v>
          </cell>
        </row>
        <row r="13">
          <cell r="Z13">
            <v>124</v>
          </cell>
        </row>
        <row r="13">
          <cell r="AD13">
            <v>304</v>
          </cell>
        </row>
        <row r="14">
          <cell r="F14">
            <v>48</v>
          </cell>
        </row>
        <row r="14">
          <cell r="J14">
            <v>2</v>
          </cell>
        </row>
        <row r="14">
          <cell r="N14">
            <v>0</v>
          </cell>
        </row>
        <row r="14">
          <cell r="R14">
            <v>7</v>
          </cell>
        </row>
        <row r="14">
          <cell r="V14">
            <v>9</v>
          </cell>
        </row>
        <row r="14">
          <cell r="Z14">
            <v>21</v>
          </cell>
        </row>
        <row r="14">
          <cell r="AD14">
            <v>26</v>
          </cell>
        </row>
        <row r="15">
          <cell r="F15">
            <v>681</v>
          </cell>
        </row>
        <row r="15">
          <cell r="J15">
            <v>142</v>
          </cell>
        </row>
        <row r="15">
          <cell r="N15">
            <v>0</v>
          </cell>
        </row>
        <row r="15">
          <cell r="R15">
            <v>141</v>
          </cell>
        </row>
        <row r="15">
          <cell r="V15">
            <v>166</v>
          </cell>
        </row>
        <row r="15">
          <cell r="Z15">
            <v>266</v>
          </cell>
        </row>
        <row r="15">
          <cell r="AD15">
            <v>498</v>
          </cell>
        </row>
        <row r="16">
          <cell r="F16">
            <v>501</v>
          </cell>
        </row>
        <row r="16">
          <cell r="J16">
            <v>49</v>
          </cell>
        </row>
        <row r="16">
          <cell r="N16">
            <v>0</v>
          </cell>
        </row>
        <row r="16">
          <cell r="R16">
            <v>114</v>
          </cell>
        </row>
        <row r="16">
          <cell r="V16">
            <v>103</v>
          </cell>
        </row>
        <row r="16">
          <cell r="Z16">
            <v>262</v>
          </cell>
        </row>
        <row r="16">
          <cell r="AD16">
            <v>330</v>
          </cell>
        </row>
        <row r="17">
          <cell r="F17">
            <v>545</v>
          </cell>
        </row>
        <row r="17">
          <cell r="J17">
            <v>113</v>
          </cell>
        </row>
        <row r="17">
          <cell r="N17">
            <v>0</v>
          </cell>
        </row>
        <row r="17">
          <cell r="R17">
            <v>91</v>
          </cell>
        </row>
        <row r="17">
          <cell r="V17">
            <v>128</v>
          </cell>
        </row>
        <row r="17">
          <cell r="Z17">
            <v>205</v>
          </cell>
        </row>
        <row r="17">
          <cell r="AD17">
            <v>356</v>
          </cell>
        </row>
        <row r="18">
          <cell r="F18">
            <v>219</v>
          </cell>
        </row>
        <row r="18">
          <cell r="J18">
            <v>54</v>
          </cell>
        </row>
        <row r="18">
          <cell r="N18">
            <v>0</v>
          </cell>
        </row>
        <row r="18">
          <cell r="R18">
            <v>67</v>
          </cell>
        </row>
        <row r="18">
          <cell r="V18">
            <v>61</v>
          </cell>
        </row>
        <row r="18">
          <cell r="Z18">
            <v>162</v>
          </cell>
        </row>
        <row r="18">
          <cell r="AD18">
            <v>160</v>
          </cell>
        </row>
        <row r="19">
          <cell r="F19">
            <v>318</v>
          </cell>
        </row>
        <row r="19">
          <cell r="J19">
            <v>103</v>
          </cell>
        </row>
        <row r="19">
          <cell r="N19">
            <v>2</v>
          </cell>
        </row>
        <row r="19">
          <cell r="R19">
            <v>79</v>
          </cell>
        </row>
        <row r="19">
          <cell r="V19">
            <v>89</v>
          </cell>
        </row>
        <row r="19">
          <cell r="Z19">
            <v>172</v>
          </cell>
        </row>
        <row r="19">
          <cell r="AD19">
            <v>266</v>
          </cell>
        </row>
        <row r="20">
          <cell r="F20">
            <v>623</v>
          </cell>
        </row>
        <row r="20">
          <cell r="J20">
            <v>595</v>
          </cell>
        </row>
        <row r="20">
          <cell r="N20">
            <v>0</v>
          </cell>
        </row>
        <row r="20">
          <cell r="R20">
            <v>131</v>
          </cell>
        </row>
        <row r="20">
          <cell r="V20">
            <v>207</v>
          </cell>
        </row>
        <row r="20">
          <cell r="Z20">
            <v>416</v>
          </cell>
        </row>
        <row r="20">
          <cell r="AD20">
            <v>885</v>
          </cell>
        </row>
        <row r="21">
          <cell r="F21">
            <v>200</v>
          </cell>
        </row>
        <row r="21">
          <cell r="J21">
            <v>94</v>
          </cell>
        </row>
        <row r="21">
          <cell r="N21">
            <v>0</v>
          </cell>
        </row>
        <row r="21">
          <cell r="R21">
            <v>46</v>
          </cell>
        </row>
        <row r="21">
          <cell r="V21">
            <v>61</v>
          </cell>
        </row>
        <row r="21">
          <cell r="Z21">
            <v>113</v>
          </cell>
        </row>
        <row r="21">
          <cell r="AD21">
            <v>184</v>
          </cell>
        </row>
        <row r="22">
          <cell r="F22">
            <v>209</v>
          </cell>
        </row>
        <row r="22">
          <cell r="J22">
            <v>97</v>
          </cell>
        </row>
        <row r="22">
          <cell r="N22">
            <v>1</v>
          </cell>
        </row>
        <row r="22">
          <cell r="R22">
            <v>36</v>
          </cell>
        </row>
        <row r="22">
          <cell r="V22">
            <v>88</v>
          </cell>
        </row>
        <row r="22">
          <cell r="Z22">
            <v>123</v>
          </cell>
        </row>
        <row r="22">
          <cell r="AD22">
            <v>172</v>
          </cell>
        </row>
        <row r="23">
          <cell r="F23">
            <v>198</v>
          </cell>
        </row>
        <row r="23">
          <cell r="J23">
            <v>50</v>
          </cell>
        </row>
        <row r="23">
          <cell r="N23">
            <v>1</v>
          </cell>
        </row>
        <row r="23">
          <cell r="R23">
            <v>36</v>
          </cell>
        </row>
        <row r="23">
          <cell r="V23">
            <v>53</v>
          </cell>
        </row>
        <row r="23">
          <cell r="Z23">
            <v>73</v>
          </cell>
        </row>
        <row r="23">
          <cell r="AD23">
            <v>128</v>
          </cell>
        </row>
        <row r="24">
          <cell r="F24">
            <v>84</v>
          </cell>
        </row>
        <row r="24">
          <cell r="J24">
            <v>34</v>
          </cell>
        </row>
        <row r="24">
          <cell r="N24">
            <v>0</v>
          </cell>
        </row>
        <row r="24">
          <cell r="R24">
            <v>30</v>
          </cell>
        </row>
        <row r="24">
          <cell r="V24">
            <v>45</v>
          </cell>
        </row>
        <row r="24">
          <cell r="Z24">
            <v>69</v>
          </cell>
        </row>
        <row r="24">
          <cell r="AD24">
            <v>65</v>
          </cell>
        </row>
        <row r="25">
          <cell r="F25">
            <v>272</v>
          </cell>
        </row>
        <row r="25">
          <cell r="J25">
            <v>61</v>
          </cell>
        </row>
        <row r="25">
          <cell r="N25">
            <v>0</v>
          </cell>
        </row>
        <row r="25">
          <cell r="R25">
            <v>115</v>
          </cell>
        </row>
        <row r="25">
          <cell r="V25">
            <v>74</v>
          </cell>
        </row>
        <row r="25">
          <cell r="Z25">
            <v>178</v>
          </cell>
        </row>
        <row r="25">
          <cell r="AD25">
            <v>202</v>
          </cell>
        </row>
        <row r="26">
          <cell r="F26">
            <v>199</v>
          </cell>
        </row>
        <row r="26">
          <cell r="J26">
            <v>31</v>
          </cell>
        </row>
        <row r="26">
          <cell r="N26">
            <v>1</v>
          </cell>
        </row>
        <row r="26">
          <cell r="R26">
            <v>35</v>
          </cell>
        </row>
        <row r="26">
          <cell r="V26">
            <v>56</v>
          </cell>
        </row>
        <row r="26">
          <cell r="Z26">
            <v>78</v>
          </cell>
        </row>
        <row r="26">
          <cell r="AD26">
            <v>129</v>
          </cell>
        </row>
        <row r="27">
          <cell r="F27">
            <v>139</v>
          </cell>
        </row>
        <row r="27">
          <cell r="J27">
            <v>23</v>
          </cell>
        </row>
        <row r="27">
          <cell r="N27">
            <v>1</v>
          </cell>
        </row>
        <row r="27">
          <cell r="R27">
            <v>41</v>
          </cell>
        </row>
        <row r="27">
          <cell r="V27">
            <v>44</v>
          </cell>
        </row>
        <row r="27">
          <cell r="Z27">
            <v>70</v>
          </cell>
        </row>
        <row r="27">
          <cell r="AD27">
            <v>77</v>
          </cell>
        </row>
        <row r="28">
          <cell r="F28">
            <v>107</v>
          </cell>
        </row>
        <row r="28">
          <cell r="J28">
            <v>41</v>
          </cell>
        </row>
        <row r="28">
          <cell r="N28">
            <v>0</v>
          </cell>
        </row>
        <row r="28">
          <cell r="R28">
            <v>10</v>
          </cell>
        </row>
        <row r="28">
          <cell r="V28">
            <v>33</v>
          </cell>
        </row>
        <row r="28">
          <cell r="Z28">
            <v>20</v>
          </cell>
        </row>
        <row r="28">
          <cell r="AD28">
            <v>82</v>
          </cell>
        </row>
        <row r="29">
          <cell r="F29">
            <v>17</v>
          </cell>
        </row>
        <row r="29">
          <cell r="J29">
            <v>0</v>
          </cell>
        </row>
        <row r="29">
          <cell r="N29">
            <v>0</v>
          </cell>
        </row>
        <row r="29">
          <cell r="R29">
            <v>5</v>
          </cell>
        </row>
        <row r="29">
          <cell r="V29">
            <v>5</v>
          </cell>
        </row>
        <row r="29">
          <cell r="Z29">
            <v>8</v>
          </cell>
        </row>
        <row r="29">
          <cell r="AD29">
            <v>8</v>
          </cell>
        </row>
        <row r="30">
          <cell r="F30">
            <v>37</v>
          </cell>
        </row>
        <row r="30">
          <cell r="J30">
            <v>0</v>
          </cell>
        </row>
        <row r="30">
          <cell r="N30">
            <v>0</v>
          </cell>
        </row>
        <row r="30">
          <cell r="R30">
            <v>5</v>
          </cell>
        </row>
        <row r="30">
          <cell r="V30">
            <v>7</v>
          </cell>
        </row>
        <row r="30">
          <cell r="Z30">
            <v>17</v>
          </cell>
        </row>
        <row r="30">
          <cell r="AD30">
            <v>20</v>
          </cell>
        </row>
        <row r="37">
          <cell r="J37">
            <v>590</v>
          </cell>
        </row>
        <row r="37">
          <cell r="T37">
            <v>341</v>
          </cell>
        </row>
        <row r="38">
          <cell r="J38">
            <v>1770</v>
          </cell>
        </row>
        <row r="38">
          <cell r="T38">
            <v>726</v>
          </cell>
        </row>
        <row r="39">
          <cell r="J39">
            <v>590</v>
          </cell>
        </row>
        <row r="39">
          <cell r="T39">
            <v>362</v>
          </cell>
        </row>
        <row r="40">
          <cell r="J40">
            <v>1475</v>
          </cell>
        </row>
        <row r="40">
          <cell r="T40">
            <v>0</v>
          </cell>
        </row>
        <row r="41">
          <cell r="J41">
            <v>590</v>
          </cell>
        </row>
        <row r="41">
          <cell r="T41">
            <v>192</v>
          </cell>
        </row>
        <row r="42">
          <cell r="J42">
            <v>885</v>
          </cell>
        </row>
        <row r="42">
          <cell r="T42">
            <v>0</v>
          </cell>
        </row>
        <row r="43">
          <cell r="J43">
            <v>0</v>
          </cell>
        </row>
        <row r="43">
          <cell r="T43">
            <v>0</v>
          </cell>
        </row>
        <row r="44">
          <cell r="J44">
            <v>2360</v>
          </cell>
        </row>
        <row r="44">
          <cell r="T44">
            <v>786</v>
          </cell>
        </row>
        <row r="45">
          <cell r="J45">
            <v>295</v>
          </cell>
        </row>
        <row r="45">
          <cell r="T45">
            <v>0</v>
          </cell>
        </row>
        <row r="46">
          <cell r="J46">
            <v>2655</v>
          </cell>
        </row>
        <row r="46">
          <cell r="T46">
            <v>329</v>
          </cell>
        </row>
        <row r="47">
          <cell r="J47">
            <v>1180</v>
          </cell>
        </row>
        <row r="47">
          <cell r="T47">
            <v>427</v>
          </cell>
        </row>
        <row r="48">
          <cell r="J48">
            <v>295</v>
          </cell>
        </row>
        <row r="48">
          <cell r="T48">
            <v>200</v>
          </cell>
        </row>
        <row r="49">
          <cell r="J49">
            <v>590</v>
          </cell>
        </row>
        <row r="49">
          <cell r="T49">
            <v>213</v>
          </cell>
        </row>
        <row r="50">
          <cell r="J50">
            <v>295</v>
          </cell>
        </row>
        <row r="50">
          <cell r="T50">
            <v>85</v>
          </cell>
        </row>
        <row r="51">
          <cell r="J51">
            <v>885</v>
          </cell>
        </row>
        <row r="51">
          <cell r="T51">
            <v>107</v>
          </cell>
        </row>
        <row r="52">
          <cell r="J52">
            <v>2360</v>
          </cell>
        </row>
        <row r="52">
          <cell r="T52">
            <v>820</v>
          </cell>
        </row>
        <row r="53">
          <cell r="J53">
            <v>2065</v>
          </cell>
        </row>
        <row r="53">
          <cell r="T53">
            <v>428</v>
          </cell>
        </row>
        <row r="54">
          <cell r="J54">
            <v>5015</v>
          </cell>
        </row>
        <row r="54">
          <cell r="T54">
            <v>192</v>
          </cell>
        </row>
        <row r="55">
          <cell r="J55">
            <v>590</v>
          </cell>
        </row>
        <row r="55">
          <cell r="T55">
            <v>392</v>
          </cell>
        </row>
        <row r="56">
          <cell r="J56">
            <v>0</v>
          </cell>
        </row>
        <row r="56">
          <cell r="T56">
            <v>85</v>
          </cell>
        </row>
        <row r="57">
          <cell r="J57">
            <v>295</v>
          </cell>
        </row>
        <row r="57">
          <cell r="T57">
            <v>370</v>
          </cell>
        </row>
        <row r="58">
          <cell r="J58">
            <v>1770</v>
          </cell>
        </row>
        <row r="58">
          <cell r="T58">
            <v>85</v>
          </cell>
        </row>
        <row r="59">
          <cell r="J59">
            <v>0</v>
          </cell>
        </row>
        <row r="59">
          <cell r="T59">
            <v>200</v>
          </cell>
        </row>
        <row r="60">
          <cell r="J60">
            <v>0</v>
          </cell>
        </row>
        <row r="60">
          <cell r="T60">
            <v>0</v>
          </cell>
        </row>
        <row r="61">
          <cell r="J61">
            <v>0</v>
          </cell>
        </row>
        <row r="61">
          <cell r="T61">
            <v>0</v>
          </cell>
        </row>
        <row r="62">
          <cell r="J62">
            <v>0</v>
          </cell>
        </row>
        <row r="62">
          <cell r="T62">
            <v>0</v>
          </cell>
        </row>
        <row r="63">
          <cell r="L63">
            <v>920</v>
          </cell>
        </row>
        <row r="63">
          <cell r="N63">
            <v>768</v>
          </cell>
        </row>
        <row r="63">
          <cell r="P63">
            <v>1870</v>
          </cell>
        </row>
        <row r="63">
          <cell r="R63">
            <v>2782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58"/>
  <sheetViews>
    <sheetView tabSelected="1" topLeftCell="A17" workbookViewId="0">
      <selection activeCell="N9" sqref="N9"/>
    </sheetView>
  </sheetViews>
  <sheetFormatPr defaultColWidth="9" defaultRowHeight="21" customHeight="1"/>
  <cols>
    <col min="1" max="1" width="3.37962962962963" style="5" customWidth="1"/>
    <col min="2" max="2" width="8.25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6.73148148148148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4.63888888888889" style="7" customWidth="1"/>
    <col min="12" max="12" width="7.25" style="5" customWidth="1"/>
    <col min="13" max="13" width="5.25" style="7" customWidth="1"/>
    <col min="14" max="14" width="7.5" style="5" customWidth="1"/>
    <col min="15" max="15" width="5.63888888888889" style="5" customWidth="1"/>
    <col min="16" max="16" width="7.87962962962963" style="5" customWidth="1"/>
    <col min="17" max="17" width="6" style="5" customWidth="1"/>
    <col min="18" max="18" width="8.25" style="5" customWidth="1"/>
    <col min="19" max="19" width="7.12962962962963" style="5" customWidth="1"/>
    <col min="20" max="20" width="5.5462962962963" style="5" customWidth="1"/>
    <col min="21" max="21" width="8.18518518518519" style="5" customWidth="1"/>
    <col min="22" max="22" width="5.81481481481481" style="8" customWidth="1"/>
    <col min="23" max="23" width="7.75" style="5" customWidth="1"/>
    <col min="24" max="24" width="6.5462962962963" style="5" customWidth="1"/>
    <col min="25" max="25" width="8.09259259259259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6" t="s">
        <v>8</v>
      </c>
      <c r="J3" s="27"/>
      <c r="K3" s="26" t="s">
        <v>9</v>
      </c>
      <c r="L3" s="27"/>
      <c r="M3" s="26" t="s">
        <v>10</v>
      </c>
      <c r="N3" s="27"/>
      <c r="O3" s="26" t="s">
        <v>11</v>
      </c>
      <c r="P3" s="27"/>
      <c r="Q3" s="33" t="s">
        <v>12</v>
      </c>
      <c r="R3" s="34" t="s">
        <v>13</v>
      </c>
      <c r="S3" s="35" t="s">
        <v>14</v>
      </c>
      <c r="T3" s="36"/>
      <c r="U3" s="37" t="s">
        <v>15</v>
      </c>
      <c r="V3" s="38" t="s">
        <v>16</v>
      </c>
      <c r="W3" s="38"/>
      <c r="X3" s="38" t="s">
        <v>17</v>
      </c>
      <c r="Y3" s="38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9"/>
      <c r="R4" s="40"/>
      <c r="S4" s="38" t="s">
        <v>16</v>
      </c>
      <c r="T4" s="41" t="s">
        <v>17</v>
      </c>
      <c r="U4" s="37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f>[1]增减表!F5</f>
        <v>229</v>
      </c>
      <c r="D5" s="19">
        <f>C5*295</f>
        <v>67555</v>
      </c>
      <c r="E5" s="18">
        <f>[1]增减表!J5</f>
        <v>53</v>
      </c>
      <c r="F5" s="19">
        <f>E5*295</f>
        <v>15635</v>
      </c>
      <c r="G5" s="19">
        <f>[1]增减表!N5</f>
        <v>1</v>
      </c>
      <c r="H5" s="19">
        <f>G5*295</f>
        <v>295</v>
      </c>
      <c r="I5" s="18">
        <f>[1]增减表!R5</f>
        <v>80</v>
      </c>
      <c r="J5" s="19">
        <f>I5*115</f>
        <v>9200</v>
      </c>
      <c r="K5" s="18">
        <f>[1]增减表!V5</f>
        <v>83</v>
      </c>
      <c r="L5" s="19">
        <f>K5*128</f>
        <v>10624</v>
      </c>
      <c r="M5" s="18">
        <f>[1]增减表!Z5</f>
        <v>132</v>
      </c>
      <c r="N5" s="19">
        <f>M5*85</f>
        <v>11220</v>
      </c>
      <c r="O5" s="28">
        <f>[1]增减表!AD5</f>
        <v>169</v>
      </c>
      <c r="P5" s="19">
        <f>O5*107</f>
        <v>18083</v>
      </c>
      <c r="Q5" s="19">
        <f>C5+E5+G5+I5+K5+M5+O5</f>
        <v>747</v>
      </c>
      <c r="R5" s="19">
        <f>D5+F5+H5+J5+L5+N5+P5</f>
        <v>132612</v>
      </c>
      <c r="S5" s="19">
        <f>[1]增减表!J37</f>
        <v>590</v>
      </c>
      <c r="T5" s="19">
        <f>[1]增减表!T37</f>
        <v>341</v>
      </c>
      <c r="U5" s="42">
        <f>R5+S5+T5</f>
        <v>133543</v>
      </c>
      <c r="V5" s="42">
        <f>C5+E5+G5</f>
        <v>283</v>
      </c>
      <c r="W5" s="42">
        <f>D5+F5+H5+S5</f>
        <v>84075</v>
      </c>
      <c r="X5" s="42">
        <f>I5+K5+M5+O5</f>
        <v>464</v>
      </c>
      <c r="Y5" s="42">
        <f>J5+L5+N5+P5+T5</f>
        <v>49468</v>
      </c>
    </row>
    <row r="6" s="4" customFormat="1" ht="19" customHeight="1" spans="1:25">
      <c r="A6" s="20">
        <v>2</v>
      </c>
      <c r="B6" s="20" t="s">
        <v>21</v>
      </c>
      <c r="C6" s="18">
        <f>[1]增减表!F6</f>
        <v>348</v>
      </c>
      <c r="D6" s="19">
        <f>C6*295</f>
        <v>102660</v>
      </c>
      <c r="E6" s="18">
        <f>[1]增减表!J6</f>
        <v>92</v>
      </c>
      <c r="F6" s="19">
        <f>E6*295</f>
        <v>27140</v>
      </c>
      <c r="G6" s="19">
        <f>[1]增减表!N6</f>
        <v>1</v>
      </c>
      <c r="H6" s="19">
        <f>G6*295</f>
        <v>295</v>
      </c>
      <c r="I6" s="18">
        <f>[1]增减表!R6</f>
        <v>38</v>
      </c>
      <c r="J6" s="19">
        <f>I6*115</f>
        <v>4370</v>
      </c>
      <c r="K6" s="18">
        <f>[1]增减表!V6</f>
        <v>118</v>
      </c>
      <c r="L6" s="19">
        <f>K6*128</f>
        <v>15104</v>
      </c>
      <c r="M6" s="18">
        <f>[1]增减表!Z6</f>
        <v>87</v>
      </c>
      <c r="N6" s="19">
        <f>M6*85</f>
        <v>7395</v>
      </c>
      <c r="O6" s="28">
        <f>[1]增减表!AD6</f>
        <v>250</v>
      </c>
      <c r="P6" s="19">
        <f>O6*107</f>
        <v>26750</v>
      </c>
      <c r="Q6" s="19">
        <f>C6+E6+G6+I6+K6+M6+O6</f>
        <v>934</v>
      </c>
      <c r="R6" s="19">
        <f>D6+F6+H6+J6+L6+N6+P6</f>
        <v>183714</v>
      </c>
      <c r="S6" s="19">
        <f>[1]增减表!J38</f>
        <v>1770</v>
      </c>
      <c r="T6" s="19">
        <f>[1]增减表!T38</f>
        <v>726</v>
      </c>
      <c r="U6" s="42">
        <f>R6+S6+T6</f>
        <v>186210</v>
      </c>
      <c r="V6" s="42">
        <f>C6+E6+G6</f>
        <v>441</v>
      </c>
      <c r="W6" s="42">
        <f>D6+F6+H6+S6</f>
        <v>131865</v>
      </c>
      <c r="X6" s="42">
        <f>I6+K6+M6+O6</f>
        <v>493</v>
      </c>
      <c r="Y6" s="42">
        <f>J6+L6+N6+P6+T6</f>
        <v>54345</v>
      </c>
    </row>
    <row r="7" s="4" customFormat="1" ht="19" customHeight="1" spans="1:25">
      <c r="A7" s="17">
        <v>3</v>
      </c>
      <c r="B7" s="20" t="s">
        <v>22</v>
      </c>
      <c r="C7" s="18">
        <f>[1]增减表!F7</f>
        <v>184</v>
      </c>
      <c r="D7" s="19">
        <f>C7*295</f>
        <v>54280</v>
      </c>
      <c r="E7" s="18">
        <f>[1]增减表!J7</f>
        <v>77</v>
      </c>
      <c r="F7" s="19">
        <f>E7*295</f>
        <v>22715</v>
      </c>
      <c r="G7" s="19">
        <f>[1]增减表!N7</f>
        <v>1</v>
      </c>
      <c r="H7" s="19">
        <f>G7*295</f>
        <v>295</v>
      </c>
      <c r="I7" s="18">
        <f>[1]增减表!R7</f>
        <v>33</v>
      </c>
      <c r="J7" s="19">
        <f>I7*115</f>
        <v>3795</v>
      </c>
      <c r="K7" s="18">
        <f>[1]增减表!V7</f>
        <v>49</v>
      </c>
      <c r="L7" s="19">
        <f>K7*128</f>
        <v>6272</v>
      </c>
      <c r="M7" s="18">
        <f>[1]增减表!Z7</f>
        <v>52</v>
      </c>
      <c r="N7" s="19">
        <f>M7*85</f>
        <v>4420</v>
      </c>
      <c r="O7" s="28">
        <f>[1]增减表!AD7</f>
        <v>169</v>
      </c>
      <c r="P7" s="19">
        <f>O7*107</f>
        <v>18083</v>
      </c>
      <c r="Q7" s="19">
        <f>C7+E7+G7+I7+K7+M7+O7</f>
        <v>565</v>
      </c>
      <c r="R7" s="19">
        <f>D7+F7+H7+J7+L7+N7+P7</f>
        <v>109860</v>
      </c>
      <c r="S7" s="19">
        <f>[1]增减表!J39</f>
        <v>590</v>
      </c>
      <c r="T7" s="19">
        <f>[1]增减表!T39</f>
        <v>362</v>
      </c>
      <c r="U7" s="42">
        <f>R7+S7+T7</f>
        <v>110812</v>
      </c>
      <c r="V7" s="42">
        <f>C7+E7+G7</f>
        <v>262</v>
      </c>
      <c r="W7" s="42">
        <f>D7+F7+H7+S7</f>
        <v>77880</v>
      </c>
      <c r="X7" s="42">
        <f>I7+K7+M7+O7</f>
        <v>303</v>
      </c>
      <c r="Y7" s="42">
        <f>J7+L7+N7+P7+T7</f>
        <v>32932</v>
      </c>
    </row>
    <row r="8" s="4" customFormat="1" ht="19" customHeight="1" spans="1:25">
      <c r="A8" s="20">
        <v>4</v>
      </c>
      <c r="B8" s="20" t="s">
        <v>23</v>
      </c>
      <c r="C8" s="18">
        <f>[1]增减表!F8</f>
        <v>191</v>
      </c>
      <c r="D8" s="19">
        <f>C8*295</f>
        <v>56345</v>
      </c>
      <c r="E8" s="18">
        <f>[1]增减表!J8</f>
        <v>48</v>
      </c>
      <c r="F8" s="19">
        <f>E8*295</f>
        <v>14160</v>
      </c>
      <c r="G8" s="19">
        <f>[1]增减表!N8</f>
        <v>0</v>
      </c>
      <c r="H8" s="19">
        <f>G8*295</f>
        <v>0</v>
      </c>
      <c r="I8" s="18">
        <f>[1]增减表!R8</f>
        <v>51</v>
      </c>
      <c r="J8" s="19">
        <f>I8*115</f>
        <v>5865</v>
      </c>
      <c r="K8" s="18">
        <f>[1]增减表!V8</f>
        <v>50</v>
      </c>
      <c r="L8" s="19">
        <f>K8*128</f>
        <v>6400</v>
      </c>
      <c r="M8" s="18">
        <f>[1]增减表!Z8</f>
        <v>99</v>
      </c>
      <c r="N8" s="19">
        <f>M8*85</f>
        <v>8415</v>
      </c>
      <c r="O8" s="28">
        <f>[1]增减表!AD8</f>
        <v>139</v>
      </c>
      <c r="P8" s="19">
        <f>O8*107</f>
        <v>14873</v>
      </c>
      <c r="Q8" s="19">
        <f>C8+E8+G8+I8+K8+M8+O8</f>
        <v>578</v>
      </c>
      <c r="R8" s="19">
        <f>D8+F8+H8+J8+L8+N8+P8</f>
        <v>106058</v>
      </c>
      <c r="S8" s="19">
        <f>[1]增减表!J40</f>
        <v>1475</v>
      </c>
      <c r="T8" s="19">
        <f>[1]增减表!T40</f>
        <v>0</v>
      </c>
      <c r="U8" s="42">
        <f>R8+S8+T8</f>
        <v>107533</v>
      </c>
      <c r="V8" s="42">
        <f>C8+E8+G8</f>
        <v>239</v>
      </c>
      <c r="W8" s="42">
        <f>D8+F8+H8+S8</f>
        <v>71980</v>
      </c>
      <c r="X8" s="42">
        <f>I8+K8+M8+O8</f>
        <v>339</v>
      </c>
      <c r="Y8" s="42">
        <f>J8+L8+N8+P8+T8</f>
        <v>35553</v>
      </c>
    </row>
    <row r="9" s="4" customFormat="1" ht="19" customHeight="1" spans="1:25">
      <c r="A9" s="17">
        <v>5</v>
      </c>
      <c r="B9" s="20" t="s">
        <v>24</v>
      </c>
      <c r="C9" s="18">
        <f>[1]增减表!F9</f>
        <v>231</v>
      </c>
      <c r="D9" s="19">
        <f>C9*295</f>
        <v>68145</v>
      </c>
      <c r="E9" s="18">
        <f>[1]增减表!J9</f>
        <v>35</v>
      </c>
      <c r="F9" s="19">
        <f>E9*295</f>
        <v>10325</v>
      </c>
      <c r="G9" s="19">
        <f>[1]增减表!N9</f>
        <v>3</v>
      </c>
      <c r="H9" s="19">
        <f>G9*295</f>
        <v>885</v>
      </c>
      <c r="I9" s="18">
        <f>[1]增减表!R9</f>
        <v>57</v>
      </c>
      <c r="J9" s="19">
        <f>I9*115</f>
        <v>6555</v>
      </c>
      <c r="K9" s="18">
        <f>[1]增减表!V9</f>
        <v>39</v>
      </c>
      <c r="L9" s="19">
        <f>K9*128</f>
        <v>4992</v>
      </c>
      <c r="M9" s="18">
        <f>[1]增减表!Z9</f>
        <v>111</v>
      </c>
      <c r="N9" s="19">
        <f>M9*85</f>
        <v>9435</v>
      </c>
      <c r="O9" s="28">
        <f>[1]增减表!AD9</f>
        <v>144</v>
      </c>
      <c r="P9" s="19">
        <f>O9*107</f>
        <v>15408</v>
      </c>
      <c r="Q9" s="19">
        <f>C9+E9+G9+I9+K9+M9+O9</f>
        <v>620</v>
      </c>
      <c r="R9" s="19">
        <f>D9+F9+H9+J9+L9+N9+P9</f>
        <v>115745</v>
      </c>
      <c r="S9" s="19">
        <f>[1]增减表!J41</f>
        <v>590</v>
      </c>
      <c r="T9" s="19">
        <f>[1]增减表!T41</f>
        <v>192</v>
      </c>
      <c r="U9" s="42">
        <f>R9+S9+T9</f>
        <v>116527</v>
      </c>
      <c r="V9" s="42">
        <f>C9+E9+G9</f>
        <v>269</v>
      </c>
      <c r="W9" s="42">
        <f>D9+F9+H9+S9</f>
        <v>79945</v>
      </c>
      <c r="X9" s="42">
        <f>I9+K9+M9+O9</f>
        <v>351</v>
      </c>
      <c r="Y9" s="42">
        <f>J9+L9+N9+P9+T9</f>
        <v>36582</v>
      </c>
    </row>
    <row r="10" s="4" customFormat="1" ht="19" customHeight="1" spans="1:25">
      <c r="A10" s="20">
        <v>6</v>
      </c>
      <c r="B10" s="20" t="s">
        <v>25</v>
      </c>
      <c r="C10" s="18">
        <f>[1]增减表!F10</f>
        <v>183</v>
      </c>
      <c r="D10" s="19">
        <f>C10*295</f>
        <v>53985</v>
      </c>
      <c r="E10" s="18">
        <f>[1]增减表!J10</f>
        <v>44</v>
      </c>
      <c r="F10" s="19">
        <f>E10*295</f>
        <v>12980</v>
      </c>
      <c r="G10" s="19">
        <f>[1]增减表!N10</f>
        <v>0</v>
      </c>
      <c r="H10" s="19">
        <f>G10*295</f>
        <v>0</v>
      </c>
      <c r="I10" s="18">
        <f>[1]增减表!R10</f>
        <v>32</v>
      </c>
      <c r="J10" s="19">
        <f>I10*115</f>
        <v>3680</v>
      </c>
      <c r="K10" s="18">
        <f>[1]增减表!V10</f>
        <v>63</v>
      </c>
      <c r="L10" s="19">
        <f>K10*128</f>
        <v>8064</v>
      </c>
      <c r="M10" s="18">
        <f>[1]增减表!Z10</f>
        <v>75</v>
      </c>
      <c r="N10" s="19">
        <f>M10*85</f>
        <v>6375</v>
      </c>
      <c r="O10" s="28">
        <f>[1]增减表!AD10</f>
        <v>113</v>
      </c>
      <c r="P10" s="19">
        <f>O10*107</f>
        <v>12091</v>
      </c>
      <c r="Q10" s="19">
        <f>C10+E10+G10+I10+K10+M10+O10</f>
        <v>510</v>
      </c>
      <c r="R10" s="19">
        <f>D10+F10+H10+J10+L10+N10+P10</f>
        <v>97175</v>
      </c>
      <c r="S10" s="19">
        <f>[1]增减表!J42</f>
        <v>885</v>
      </c>
      <c r="T10" s="19">
        <f>[1]增减表!T42</f>
        <v>0</v>
      </c>
      <c r="U10" s="42">
        <f>R10+S10+T10</f>
        <v>98060</v>
      </c>
      <c r="V10" s="42">
        <f>C10+E10+G10</f>
        <v>227</v>
      </c>
      <c r="W10" s="42">
        <f>D10+F10+H10+S10</f>
        <v>67850</v>
      </c>
      <c r="X10" s="42">
        <f>I10+K10+M10+O10</f>
        <v>283</v>
      </c>
      <c r="Y10" s="42">
        <f>J10+L10+N10+P10+T10</f>
        <v>30210</v>
      </c>
    </row>
    <row r="11" s="4" customFormat="1" ht="19" customHeight="1" spans="1:25">
      <c r="A11" s="17">
        <v>7</v>
      </c>
      <c r="B11" s="20" t="s">
        <v>26</v>
      </c>
      <c r="C11" s="18">
        <f>[1]增减表!F11</f>
        <v>82</v>
      </c>
      <c r="D11" s="19">
        <f>C11*295</f>
        <v>24190</v>
      </c>
      <c r="E11" s="18">
        <f>[1]增减表!J11</f>
        <v>18</v>
      </c>
      <c r="F11" s="19">
        <f>E11*295</f>
        <v>5310</v>
      </c>
      <c r="G11" s="19">
        <f>[1]增减表!N11</f>
        <v>0</v>
      </c>
      <c r="H11" s="19">
        <f>G11*295</f>
        <v>0</v>
      </c>
      <c r="I11" s="18">
        <f>[1]增减表!R11</f>
        <v>16</v>
      </c>
      <c r="J11" s="19">
        <f>I11*115</f>
        <v>1840</v>
      </c>
      <c r="K11" s="18">
        <f>[1]增减表!V11</f>
        <v>30</v>
      </c>
      <c r="L11" s="19">
        <f>K11*128</f>
        <v>3840</v>
      </c>
      <c r="M11" s="18">
        <f>[1]增减表!Z11</f>
        <v>34</v>
      </c>
      <c r="N11" s="19">
        <f>M11*85</f>
        <v>2890</v>
      </c>
      <c r="O11" s="28">
        <f>[1]增减表!AD11</f>
        <v>43</v>
      </c>
      <c r="P11" s="19">
        <f>O11*107</f>
        <v>4601</v>
      </c>
      <c r="Q11" s="19">
        <f>C11+E11+G11+I11+K11+M11+O11</f>
        <v>223</v>
      </c>
      <c r="R11" s="19">
        <f>D11+F11+H11+J11+L11+N11+P11</f>
        <v>42671</v>
      </c>
      <c r="S11" s="19">
        <f>[1]增减表!J43</f>
        <v>0</v>
      </c>
      <c r="T11" s="19">
        <f>[1]增减表!T43</f>
        <v>0</v>
      </c>
      <c r="U11" s="42">
        <f>R11+S11+T11</f>
        <v>42671</v>
      </c>
      <c r="V11" s="42">
        <f>C11+E11+G11</f>
        <v>100</v>
      </c>
      <c r="W11" s="42">
        <f>D11+F11+H11+S11</f>
        <v>29500</v>
      </c>
      <c r="X11" s="42">
        <f>I11+K11+M11+O11</f>
        <v>123</v>
      </c>
      <c r="Y11" s="42">
        <f>J11+L11+N11+P11+T11</f>
        <v>13171</v>
      </c>
    </row>
    <row r="12" s="4" customFormat="1" ht="19" customHeight="1" spans="1:25">
      <c r="A12" s="20">
        <v>8</v>
      </c>
      <c r="B12" s="20" t="s">
        <v>27</v>
      </c>
      <c r="C12" s="18">
        <f>[1]增减表!F12</f>
        <v>466</v>
      </c>
      <c r="D12" s="19">
        <f>C12*295</f>
        <v>137470</v>
      </c>
      <c r="E12" s="18">
        <f>[1]增减表!J12</f>
        <v>104</v>
      </c>
      <c r="F12" s="19">
        <f>E12*295</f>
        <v>30680</v>
      </c>
      <c r="G12" s="19">
        <f>[1]增减表!N12</f>
        <v>0</v>
      </c>
      <c r="H12" s="19">
        <f>G12*295</f>
        <v>0</v>
      </c>
      <c r="I12" s="18">
        <f>[1]增减表!R12</f>
        <v>58</v>
      </c>
      <c r="J12" s="19">
        <f>I12*115</f>
        <v>6670</v>
      </c>
      <c r="K12" s="18">
        <f>[1]增减表!V12</f>
        <v>123</v>
      </c>
      <c r="L12" s="19">
        <f>K12*128</f>
        <v>15744</v>
      </c>
      <c r="M12" s="18">
        <f>[1]增减表!Z12</f>
        <v>154</v>
      </c>
      <c r="N12" s="19">
        <f>M12*85</f>
        <v>13090</v>
      </c>
      <c r="O12" s="28">
        <f>[1]增减表!AD12</f>
        <v>316</v>
      </c>
      <c r="P12" s="19">
        <f>O12*107</f>
        <v>33812</v>
      </c>
      <c r="Q12" s="19">
        <f>C12+E12+G12+I12+K12+M12+O12</f>
        <v>1221</v>
      </c>
      <c r="R12" s="19">
        <f>D12+F12+H12+J12+L12+N12+P12</f>
        <v>237466</v>
      </c>
      <c r="S12" s="19">
        <f>[1]增减表!J44</f>
        <v>2360</v>
      </c>
      <c r="T12" s="19">
        <f>[1]增减表!T44</f>
        <v>786</v>
      </c>
      <c r="U12" s="42">
        <f>R12+S12+T12</f>
        <v>240612</v>
      </c>
      <c r="V12" s="42">
        <f>C12+E12+G12</f>
        <v>570</v>
      </c>
      <c r="W12" s="42">
        <f>D12+F12+H12+S12</f>
        <v>170510</v>
      </c>
      <c r="X12" s="42">
        <f>I12+K12+M12+O12</f>
        <v>651</v>
      </c>
      <c r="Y12" s="42">
        <f>J12+L12+N12+P12+T12</f>
        <v>70102</v>
      </c>
    </row>
    <row r="13" s="4" customFormat="1" ht="19" customHeight="1" spans="1:25">
      <c r="A13" s="17">
        <v>9</v>
      </c>
      <c r="B13" s="20" t="s">
        <v>28</v>
      </c>
      <c r="C13" s="18">
        <f>[1]增减表!F13</f>
        <v>341</v>
      </c>
      <c r="D13" s="19">
        <f>C13*295</f>
        <v>100595</v>
      </c>
      <c r="E13" s="18">
        <f>[1]增减表!J13</f>
        <v>173</v>
      </c>
      <c r="F13" s="19">
        <f>E13*295</f>
        <v>51035</v>
      </c>
      <c r="G13" s="19">
        <f>[1]增减表!N13</f>
        <v>0</v>
      </c>
      <c r="H13" s="19">
        <f>G13*295</f>
        <v>0</v>
      </c>
      <c r="I13" s="18">
        <f>[1]增减表!R13</f>
        <v>55</v>
      </c>
      <c r="J13" s="19">
        <f>I13*115</f>
        <v>6325</v>
      </c>
      <c r="K13" s="18">
        <f>[1]增减表!V13</f>
        <v>135</v>
      </c>
      <c r="L13" s="19">
        <f>K13*128</f>
        <v>17280</v>
      </c>
      <c r="M13" s="18">
        <f>[1]增减表!Z13</f>
        <v>124</v>
      </c>
      <c r="N13" s="19">
        <f>M13*85</f>
        <v>10540</v>
      </c>
      <c r="O13" s="28">
        <f>[1]增减表!AD13</f>
        <v>304</v>
      </c>
      <c r="P13" s="19">
        <f>O13*107</f>
        <v>32528</v>
      </c>
      <c r="Q13" s="19">
        <f>C13+E13+G13+I13+K13+M13+O13</f>
        <v>1132</v>
      </c>
      <c r="R13" s="19">
        <f>D13+F13+H13+J13+L13+N13+P13</f>
        <v>218303</v>
      </c>
      <c r="S13" s="19">
        <f>[1]增减表!J45</f>
        <v>295</v>
      </c>
      <c r="T13" s="19">
        <f>[1]增减表!T45</f>
        <v>0</v>
      </c>
      <c r="U13" s="42">
        <f>R13+S13+T13</f>
        <v>218598</v>
      </c>
      <c r="V13" s="42">
        <f>C13+E13+G13</f>
        <v>514</v>
      </c>
      <c r="W13" s="42">
        <f>D13+F13+H13+S13</f>
        <v>151925</v>
      </c>
      <c r="X13" s="42">
        <f>I13+K13+M13+O13</f>
        <v>618</v>
      </c>
      <c r="Y13" s="42">
        <f>J13+L13+N13+P13+T13</f>
        <v>66673</v>
      </c>
    </row>
    <row r="14" s="4" customFormat="1" ht="19" customHeight="1" spans="1:25">
      <c r="A14" s="20">
        <v>10</v>
      </c>
      <c r="B14" s="20" t="s">
        <v>29</v>
      </c>
      <c r="C14" s="18">
        <f>[1]增减表!F14</f>
        <v>48</v>
      </c>
      <c r="D14" s="19">
        <f>C14*295</f>
        <v>14160</v>
      </c>
      <c r="E14" s="18">
        <f>[1]增减表!J14</f>
        <v>2</v>
      </c>
      <c r="F14" s="19">
        <f>E14*295</f>
        <v>590</v>
      </c>
      <c r="G14" s="19">
        <f>[1]增减表!N14</f>
        <v>0</v>
      </c>
      <c r="H14" s="19">
        <f>G14*295</f>
        <v>0</v>
      </c>
      <c r="I14" s="18">
        <f>[1]增减表!R14</f>
        <v>7</v>
      </c>
      <c r="J14" s="19">
        <f>I14*115</f>
        <v>805</v>
      </c>
      <c r="K14" s="18">
        <f>[1]增减表!V14</f>
        <v>9</v>
      </c>
      <c r="L14" s="19">
        <f>K14*128</f>
        <v>1152</v>
      </c>
      <c r="M14" s="18">
        <f>[1]增减表!Z14</f>
        <v>21</v>
      </c>
      <c r="N14" s="19">
        <f>M14*85</f>
        <v>1785</v>
      </c>
      <c r="O14" s="28">
        <f>[1]增减表!AD14</f>
        <v>26</v>
      </c>
      <c r="P14" s="19">
        <f>O14*107</f>
        <v>2782</v>
      </c>
      <c r="Q14" s="19">
        <f>C14+E14+G14+I14+K14+M14+O14</f>
        <v>113</v>
      </c>
      <c r="R14" s="19">
        <f>D14+F14+H14+J14+L14+N14+P14</f>
        <v>21274</v>
      </c>
      <c r="S14" s="19">
        <f>[1]增减表!J46</f>
        <v>2655</v>
      </c>
      <c r="T14" s="19">
        <f>[1]增减表!T46</f>
        <v>329</v>
      </c>
      <c r="U14" s="42">
        <f>R14+S14+T14</f>
        <v>24258</v>
      </c>
      <c r="V14" s="42">
        <f>C14+E14+G14</f>
        <v>50</v>
      </c>
      <c r="W14" s="42">
        <f>D14+F14+H14+S14</f>
        <v>17405</v>
      </c>
      <c r="X14" s="42">
        <f>I14+K14+M14+O14</f>
        <v>63</v>
      </c>
      <c r="Y14" s="42">
        <f>J14+L14+N14+P14+T14</f>
        <v>6853</v>
      </c>
    </row>
    <row r="15" s="4" customFormat="1" ht="19" customHeight="1" spans="1:25">
      <c r="A15" s="17">
        <v>11</v>
      </c>
      <c r="B15" s="20" t="s">
        <v>30</v>
      </c>
      <c r="C15" s="18">
        <f>[1]增减表!F15</f>
        <v>681</v>
      </c>
      <c r="D15" s="19">
        <f>C15*295</f>
        <v>200895</v>
      </c>
      <c r="E15" s="18">
        <f>[1]增减表!J15</f>
        <v>142</v>
      </c>
      <c r="F15" s="19">
        <f>E15*295</f>
        <v>41890</v>
      </c>
      <c r="G15" s="19">
        <f>[1]增减表!N15</f>
        <v>0</v>
      </c>
      <c r="H15" s="19">
        <f>G15*295</f>
        <v>0</v>
      </c>
      <c r="I15" s="18">
        <f>[1]增减表!R15</f>
        <v>141</v>
      </c>
      <c r="J15" s="19">
        <f>I15*115</f>
        <v>16215</v>
      </c>
      <c r="K15" s="18">
        <f>[1]增减表!V15</f>
        <v>166</v>
      </c>
      <c r="L15" s="19">
        <f>K15*128</f>
        <v>21248</v>
      </c>
      <c r="M15" s="18">
        <f>[1]增减表!Z15</f>
        <v>266</v>
      </c>
      <c r="N15" s="19">
        <f>M15*85</f>
        <v>22610</v>
      </c>
      <c r="O15" s="28">
        <f>[1]增减表!AD15</f>
        <v>498</v>
      </c>
      <c r="P15" s="19">
        <f>O15*107</f>
        <v>53286</v>
      </c>
      <c r="Q15" s="19">
        <f>C15+E15+G15+I15+K15+M15+O15</f>
        <v>1894</v>
      </c>
      <c r="R15" s="19">
        <f>D15+F15+H15+J15+L15+N15+P15</f>
        <v>356144</v>
      </c>
      <c r="S15" s="19">
        <f>[1]增减表!J47</f>
        <v>1180</v>
      </c>
      <c r="T15" s="19">
        <f>[1]增减表!T47</f>
        <v>427</v>
      </c>
      <c r="U15" s="42">
        <f>R15+S15+T15</f>
        <v>357751</v>
      </c>
      <c r="V15" s="42">
        <f>C15+E15+G15</f>
        <v>823</v>
      </c>
      <c r="W15" s="42">
        <f>D15+F15+H15+S15</f>
        <v>243965</v>
      </c>
      <c r="X15" s="42">
        <f>I15+K15+M15+O15</f>
        <v>1071</v>
      </c>
      <c r="Y15" s="42">
        <f>J15+L15+N15+P15+T15</f>
        <v>113786</v>
      </c>
    </row>
    <row r="16" s="4" customFormat="1" ht="19" customHeight="1" spans="1:25">
      <c r="A16" s="20">
        <v>12</v>
      </c>
      <c r="B16" s="20" t="s">
        <v>31</v>
      </c>
      <c r="C16" s="18">
        <f>[1]增减表!F16</f>
        <v>501</v>
      </c>
      <c r="D16" s="19">
        <f>C16*295</f>
        <v>147795</v>
      </c>
      <c r="E16" s="18">
        <f>[1]增减表!J16</f>
        <v>49</v>
      </c>
      <c r="F16" s="19">
        <f>E16*295</f>
        <v>14455</v>
      </c>
      <c r="G16" s="19">
        <f>[1]增减表!N16</f>
        <v>0</v>
      </c>
      <c r="H16" s="19">
        <f>G16*295</f>
        <v>0</v>
      </c>
      <c r="I16" s="18">
        <f>[1]增减表!R16</f>
        <v>114</v>
      </c>
      <c r="J16" s="19">
        <f>I16*115</f>
        <v>13110</v>
      </c>
      <c r="K16" s="18">
        <f>[1]增减表!V16</f>
        <v>103</v>
      </c>
      <c r="L16" s="19">
        <f>K16*128</f>
        <v>13184</v>
      </c>
      <c r="M16" s="18">
        <f>[1]增减表!Z16</f>
        <v>262</v>
      </c>
      <c r="N16" s="19">
        <f>M16*85</f>
        <v>22270</v>
      </c>
      <c r="O16" s="28">
        <f>[1]增减表!AD16</f>
        <v>330</v>
      </c>
      <c r="P16" s="19">
        <f>O16*107</f>
        <v>35310</v>
      </c>
      <c r="Q16" s="19">
        <f>C16+E16+G16+I16+K16+M16+O16</f>
        <v>1359</v>
      </c>
      <c r="R16" s="19">
        <f>D16+F16+H16+J16+L16+N16+P16</f>
        <v>246124</v>
      </c>
      <c r="S16" s="19">
        <f>[1]增减表!J48</f>
        <v>295</v>
      </c>
      <c r="T16" s="19">
        <f>[1]增减表!T48</f>
        <v>200</v>
      </c>
      <c r="U16" s="42">
        <f>R16+S16+T16</f>
        <v>246619</v>
      </c>
      <c r="V16" s="42">
        <f>C16+E16+G16</f>
        <v>550</v>
      </c>
      <c r="W16" s="42">
        <f>D16+F16+H16+S16</f>
        <v>162545</v>
      </c>
      <c r="X16" s="42">
        <f>I16+K16+M16+O16</f>
        <v>809</v>
      </c>
      <c r="Y16" s="42">
        <f>J16+L16+N16+P16+T16</f>
        <v>84074</v>
      </c>
    </row>
    <row r="17" s="4" customFormat="1" ht="19" customHeight="1" spans="1:25">
      <c r="A17" s="17">
        <v>13</v>
      </c>
      <c r="B17" s="20" t="s">
        <v>32</v>
      </c>
      <c r="C17" s="18">
        <f>[1]增减表!F17</f>
        <v>545</v>
      </c>
      <c r="D17" s="19">
        <f>C17*295</f>
        <v>160775</v>
      </c>
      <c r="E17" s="18">
        <f>[1]增减表!J17</f>
        <v>113</v>
      </c>
      <c r="F17" s="19">
        <f>E17*295</f>
        <v>33335</v>
      </c>
      <c r="G17" s="19">
        <f>[1]增减表!N17</f>
        <v>0</v>
      </c>
      <c r="H17" s="19">
        <f>G17*295</f>
        <v>0</v>
      </c>
      <c r="I17" s="18">
        <f>[1]增减表!R17</f>
        <v>91</v>
      </c>
      <c r="J17" s="19">
        <f>I17*115</f>
        <v>10465</v>
      </c>
      <c r="K17" s="18">
        <f>[1]增减表!V17</f>
        <v>128</v>
      </c>
      <c r="L17" s="19">
        <f>K17*128</f>
        <v>16384</v>
      </c>
      <c r="M17" s="18">
        <f>[1]增减表!Z17</f>
        <v>205</v>
      </c>
      <c r="N17" s="19">
        <f>M17*85</f>
        <v>17425</v>
      </c>
      <c r="O17" s="28">
        <f>[1]增减表!AD17</f>
        <v>356</v>
      </c>
      <c r="P17" s="19">
        <f>O17*107</f>
        <v>38092</v>
      </c>
      <c r="Q17" s="19">
        <f>C17+E17+G17+I17+K17+M17+O17</f>
        <v>1438</v>
      </c>
      <c r="R17" s="19">
        <f>D17+F17+H17+J17+L17+N17+P17</f>
        <v>276476</v>
      </c>
      <c r="S17" s="19">
        <f>[1]增减表!J49</f>
        <v>590</v>
      </c>
      <c r="T17" s="19">
        <f>[1]增减表!T49</f>
        <v>213</v>
      </c>
      <c r="U17" s="42">
        <f>R17+S17+T17</f>
        <v>277279</v>
      </c>
      <c r="V17" s="42">
        <f>C17+E17+G17</f>
        <v>658</v>
      </c>
      <c r="W17" s="42">
        <f>D17+F17+H17+S17</f>
        <v>194700</v>
      </c>
      <c r="X17" s="42">
        <f>I17+K17+M17+O17</f>
        <v>780</v>
      </c>
      <c r="Y17" s="42">
        <f>J17+L17+N17+P17+T17</f>
        <v>82579</v>
      </c>
    </row>
    <row r="18" s="4" customFormat="1" ht="19" customHeight="1" spans="1:25">
      <c r="A18" s="20">
        <v>14</v>
      </c>
      <c r="B18" s="20" t="s">
        <v>33</v>
      </c>
      <c r="C18" s="18">
        <f>[1]增减表!F18</f>
        <v>219</v>
      </c>
      <c r="D18" s="19">
        <f>C18*295</f>
        <v>64605</v>
      </c>
      <c r="E18" s="18">
        <f>[1]增减表!J18</f>
        <v>54</v>
      </c>
      <c r="F18" s="19">
        <f>E18*295</f>
        <v>15930</v>
      </c>
      <c r="G18" s="19">
        <f>[1]增减表!N18</f>
        <v>0</v>
      </c>
      <c r="H18" s="19">
        <f>G18*295</f>
        <v>0</v>
      </c>
      <c r="I18" s="18">
        <f>[1]增减表!R18</f>
        <v>67</v>
      </c>
      <c r="J18" s="19">
        <f>I18*115</f>
        <v>7705</v>
      </c>
      <c r="K18" s="18">
        <f>[1]增减表!V18</f>
        <v>61</v>
      </c>
      <c r="L18" s="19">
        <f>K18*128</f>
        <v>7808</v>
      </c>
      <c r="M18" s="18">
        <f>[1]增减表!Z18</f>
        <v>162</v>
      </c>
      <c r="N18" s="19">
        <f>M18*85</f>
        <v>13770</v>
      </c>
      <c r="O18" s="28">
        <f>[1]增减表!AD18</f>
        <v>160</v>
      </c>
      <c r="P18" s="19">
        <f>O18*107</f>
        <v>17120</v>
      </c>
      <c r="Q18" s="19">
        <f>C18+E18+G18+I18+K18+M18+O18</f>
        <v>723</v>
      </c>
      <c r="R18" s="19">
        <f>D18+F18+H18+J18+L18+N18+P18</f>
        <v>126938</v>
      </c>
      <c r="S18" s="19">
        <f>[1]增减表!J50</f>
        <v>295</v>
      </c>
      <c r="T18" s="19">
        <f>[1]增减表!T50</f>
        <v>85</v>
      </c>
      <c r="U18" s="42">
        <f>R18+S18+T18</f>
        <v>127318</v>
      </c>
      <c r="V18" s="42">
        <f>C18+E18+G18</f>
        <v>273</v>
      </c>
      <c r="W18" s="42">
        <f>D18+F18+H18+S18</f>
        <v>80830</v>
      </c>
      <c r="X18" s="42">
        <f>I18+K18+M18+O18</f>
        <v>450</v>
      </c>
      <c r="Y18" s="42">
        <f>J18+L18+N18+P18+T18</f>
        <v>46488</v>
      </c>
    </row>
    <row r="19" s="4" customFormat="1" ht="19" customHeight="1" spans="1:25">
      <c r="A19" s="17">
        <v>15</v>
      </c>
      <c r="B19" s="20" t="s">
        <v>34</v>
      </c>
      <c r="C19" s="18">
        <f>[1]增减表!F19</f>
        <v>318</v>
      </c>
      <c r="D19" s="19">
        <f>C19*295</f>
        <v>93810</v>
      </c>
      <c r="E19" s="18">
        <f>[1]增减表!J19</f>
        <v>103</v>
      </c>
      <c r="F19" s="19">
        <f>E19*295</f>
        <v>30385</v>
      </c>
      <c r="G19" s="19">
        <f>[1]增减表!N19</f>
        <v>2</v>
      </c>
      <c r="H19" s="19">
        <f>G19*295</f>
        <v>590</v>
      </c>
      <c r="I19" s="18">
        <f>[1]增减表!R19</f>
        <v>79</v>
      </c>
      <c r="J19" s="19">
        <f>I19*115</f>
        <v>9085</v>
      </c>
      <c r="K19" s="18">
        <f>[1]增减表!V19</f>
        <v>89</v>
      </c>
      <c r="L19" s="19">
        <f>K19*128</f>
        <v>11392</v>
      </c>
      <c r="M19" s="18">
        <f>[1]增减表!Z19</f>
        <v>172</v>
      </c>
      <c r="N19" s="19">
        <f>M19*85</f>
        <v>14620</v>
      </c>
      <c r="O19" s="28">
        <f>[1]增减表!AD19</f>
        <v>266</v>
      </c>
      <c r="P19" s="19">
        <f>O19*107</f>
        <v>28462</v>
      </c>
      <c r="Q19" s="19">
        <f>C19+E19+G19+I19+K19+M19+O19</f>
        <v>1029</v>
      </c>
      <c r="R19" s="19">
        <f>D19+F19+H19+J19+L19+N19+P19</f>
        <v>188344</v>
      </c>
      <c r="S19" s="19">
        <f>[1]增减表!J51</f>
        <v>885</v>
      </c>
      <c r="T19" s="19">
        <f>[1]增减表!T51</f>
        <v>107</v>
      </c>
      <c r="U19" s="42">
        <f>R19+S19+T19</f>
        <v>189336</v>
      </c>
      <c r="V19" s="42">
        <f>C19+E19+G19</f>
        <v>423</v>
      </c>
      <c r="W19" s="42">
        <f>D19+F19+H19+S19</f>
        <v>125670</v>
      </c>
      <c r="X19" s="42">
        <f>I19+K19+M19+O19</f>
        <v>606</v>
      </c>
      <c r="Y19" s="42">
        <f>J19+L19+N19+P19+T19</f>
        <v>63666</v>
      </c>
    </row>
    <row r="20" s="4" customFormat="1" ht="19" customHeight="1" spans="1:25">
      <c r="A20" s="20">
        <v>16</v>
      </c>
      <c r="B20" s="20" t="s">
        <v>35</v>
      </c>
      <c r="C20" s="18">
        <f>[1]增减表!F20</f>
        <v>623</v>
      </c>
      <c r="D20" s="19">
        <f>C20*295</f>
        <v>183785</v>
      </c>
      <c r="E20" s="18">
        <f>[1]增减表!J20</f>
        <v>595</v>
      </c>
      <c r="F20" s="19">
        <f>E20*295</f>
        <v>175525</v>
      </c>
      <c r="G20" s="19">
        <f>[1]增减表!N20</f>
        <v>0</v>
      </c>
      <c r="H20" s="19">
        <f>G20*295</f>
        <v>0</v>
      </c>
      <c r="I20" s="18">
        <f>[1]增减表!R20</f>
        <v>131</v>
      </c>
      <c r="J20" s="19">
        <f>I20*115</f>
        <v>15065</v>
      </c>
      <c r="K20" s="18">
        <f>[1]增减表!V20</f>
        <v>207</v>
      </c>
      <c r="L20" s="19">
        <f>K20*128</f>
        <v>26496</v>
      </c>
      <c r="M20" s="18">
        <f>[1]增减表!Z20</f>
        <v>416</v>
      </c>
      <c r="N20" s="19">
        <f>M20*85</f>
        <v>35360</v>
      </c>
      <c r="O20" s="28">
        <f>[1]增减表!AD20</f>
        <v>885</v>
      </c>
      <c r="P20" s="19">
        <f>O20*107</f>
        <v>94695</v>
      </c>
      <c r="Q20" s="19">
        <f>C20+E20+G20+I20+K20+M20+O20</f>
        <v>2857</v>
      </c>
      <c r="R20" s="19">
        <f>D20+F20+H20+J20+L20+N20+P20</f>
        <v>530926</v>
      </c>
      <c r="S20" s="19">
        <f>[1]增减表!J52</f>
        <v>2360</v>
      </c>
      <c r="T20" s="19">
        <f>[1]增减表!T52</f>
        <v>820</v>
      </c>
      <c r="U20" s="42">
        <f>R20+S20+T20</f>
        <v>534106</v>
      </c>
      <c r="V20" s="42">
        <f>C20+E20+G20</f>
        <v>1218</v>
      </c>
      <c r="W20" s="42">
        <f>D20+F20+H20+S20</f>
        <v>361670</v>
      </c>
      <c r="X20" s="42">
        <f>I20+K20+M20+O20</f>
        <v>1639</v>
      </c>
      <c r="Y20" s="42">
        <f>J20+L20+N20+P20+T20</f>
        <v>172436</v>
      </c>
    </row>
    <row r="21" s="4" customFormat="1" ht="19" customHeight="1" spans="1:25">
      <c r="A21" s="17">
        <v>17</v>
      </c>
      <c r="B21" s="20" t="s">
        <v>36</v>
      </c>
      <c r="C21" s="18">
        <f>[1]增减表!F21</f>
        <v>200</v>
      </c>
      <c r="D21" s="19">
        <f>C21*295</f>
        <v>59000</v>
      </c>
      <c r="E21" s="18">
        <f>[1]增减表!J21</f>
        <v>94</v>
      </c>
      <c r="F21" s="19">
        <f>E21*295</f>
        <v>27730</v>
      </c>
      <c r="G21" s="19">
        <f>[1]增减表!N21</f>
        <v>0</v>
      </c>
      <c r="H21" s="19">
        <f>G21*295</f>
        <v>0</v>
      </c>
      <c r="I21" s="18">
        <f>[1]增减表!R21</f>
        <v>46</v>
      </c>
      <c r="J21" s="19">
        <f>I21*115</f>
        <v>5290</v>
      </c>
      <c r="K21" s="18">
        <f>[1]增减表!V21</f>
        <v>61</v>
      </c>
      <c r="L21" s="19">
        <f>K21*128</f>
        <v>7808</v>
      </c>
      <c r="M21" s="18">
        <f>[1]增减表!Z21</f>
        <v>113</v>
      </c>
      <c r="N21" s="19">
        <f>M21*85</f>
        <v>9605</v>
      </c>
      <c r="O21" s="28">
        <f>[1]增减表!AD21</f>
        <v>184</v>
      </c>
      <c r="P21" s="19">
        <f>O21*107</f>
        <v>19688</v>
      </c>
      <c r="Q21" s="19">
        <f>C21+E21+G21+I21+K21+M21+O21</f>
        <v>698</v>
      </c>
      <c r="R21" s="19">
        <f>D21+F21+H21+J21+L21+N21+P21</f>
        <v>129121</v>
      </c>
      <c r="S21" s="19">
        <f>[1]增减表!J53</f>
        <v>2065</v>
      </c>
      <c r="T21" s="19">
        <f>[1]增减表!T53</f>
        <v>428</v>
      </c>
      <c r="U21" s="42">
        <f>R21+S21+T21</f>
        <v>131614</v>
      </c>
      <c r="V21" s="42">
        <f>C21+E21+G21</f>
        <v>294</v>
      </c>
      <c r="W21" s="42">
        <f>D21+F21+H21+S21</f>
        <v>88795</v>
      </c>
      <c r="X21" s="42">
        <f>I21+K21+M21+O21</f>
        <v>404</v>
      </c>
      <c r="Y21" s="42">
        <f>J21+L21+N21+P21+T21</f>
        <v>42819</v>
      </c>
    </row>
    <row r="22" s="4" customFormat="1" ht="19" customHeight="1" spans="1:25">
      <c r="A22" s="21">
        <v>18</v>
      </c>
      <c r="B22" s="21" t="s">
        <v>37</v>
      </c>
      <c r="C22" s="18">
        <f>[1]增减表!F22</f>
        <v>209</v>
      </c>
      <c r="D22" s="19">
        <f>C22*295</f>
        <v>61655</v>
      </c>
      <c r="E22" s="18">
        <f>[1]增减表!J22</f>
        <v>97</v>
      </c>
      <c r="F22" s="19">
        <f>E22*295</f>
        <v>28615</v>
      </c>
      <c r="G22" s="19">
        <f>[1]增减表!N22</f>
        <v>1</v>
      </c>
      <c r="H22" s="19">
        <f>G22*295</f>
        <v>295</v>
      </c>
      <c r="I22" s="18">
        <f>[1]增减表!R22</f>
        <v>36</v>
      </c>
      <c r="J22" s="19">
        <f>I22*115</f>
        <v>4140</v>
      </c>
      <c r="K22" s="18">
        <f>[1]增减表!V22</f>
        <v>88</v>
      </c>
      <c r="L22" s="19">
        <f>K22*128</f>
        <v>11264</v>
      </c>
      <c r="M22" s="18">
        <f>[1]增减表!Z22</f>
        <v>123</v>
      </c>
      <c r="N22" s="19">
        <f>M22*85</f>
        <v>10455</v>
      </c>
      <c r="O22" s="28">
        <f>[1]增减表!AD22</f>
        <v>172</v>
      </c>
      <c r="P22" s="19">
        <f>O22*107</f>
        <v>18404</v>
      </c>
      <c r="Q22" s="19">
        <f>C22+E22+G22+I22+K22+M22+O22</f>
        <v>726</v>
      </c>
      <c r="R22" s="19">
        <f>D22+F22+H22+J22+L22+N22+P22</f>
        <v>134828</v>
      </c>
      <c r="S22" s="19">
        <f>[1]增减表!J54</f>
        <v>5015</v>
      </c>
      <c r="T22" s="19">
        <f>[1]增减表!T54</f>
        <v>192</v>
      </c>
      <c r="U22" s="42">
        <f>R22+S22+T22</f>
        <v>140035</v>
      </c>
      <c r="V22" s="42">
        <f>C22+E22+G22</f>
        <v>307</v>
      </c>
      <c r="W22" s="42">
        <f>D22+F22+H22+S22</f>
        <v>95580</v>
      </c>
      <c r="X22" s="42">
        <f>I22+K22+M22+O22</f>
        <v>419</v>
      </c>
      <c r="Y22" s="42">
        <f>J22+L22+N22+P22+T22</f>
        <v>44455</v>
      </c>
    </row>
    <row r="23" s="4" customFormat="1" ht="19" customHeight="1" spans="1:25">
      <c r="A23" s="17">
        <v>19</v>
      </c>
      <c r="B23" s="20" t="s">
        <v>38</v>
      </c>
      <c r="C23" s="18">
        <f>[1]增减表!F23</f>
        <v>198</v>
      </c>
      <c r="D23" s="19">
        <f>C23*295</f>
        <v>58410</v>
      </c>
      <c r="E23" s="18">
        <f>[1]增减表!J23</f>
        <v>50</v>
      </c>
      <c r="F23" s="19">
        <f>E23*295</f>
        <v>14750</v>
      </c>
      <c r="G23" s="19">
        <f>[1]增减表!N23</f>
        <v>1</v>
      </c>
      <c r="H23" s="19">
        <f>G23*295</f>
        <v>295</v>
      </c>
      <c r="I23" s="18">
        <f>[1]增减表!R23</f>
        <v>36</v>
      </c>
      <c r="J23" s="19">
        <f>I23*115</f>
        <v>4140</v>
      </c>
      <c r="K23" s="18">
        <f>[1]增减表!V23</f>
        <v>53</v>
      </c>
      <c r="L23" s="19">
        <f>K23*128</f>
        <v>6784</v>
      </c>
      <c r="M23" s="18">
        <f>[1]增减表!Z23</f>
        <v>73</v>
      </c>
      <c r="N23" s="19">
        <f>M23*85</f>
        <v>6205</v>
      </c>
      <c r="O23" s="28">
        <f>[1]增减表!AD23</f>
        <v>128</v>
      </c>
      <c r="P23" s="19">
        <f>O23*107</f>
        <v>13696</v>
      </c>
      <c r="Q23" s="19">
        <f>C23+E23+G23+I23+K23+M23+O23</f>
        <v>539</v>
      </c>
      <c r="R23" s="19">
        <f>D23+F23+H23+J23+L23+N23+P23</f>
        <v>104280</v>
      </c>
      <c r="S23" s="19">
        <f>[1]增减表!J55</f>
        <v>590</v>
      </c>
      <c r="T23" s="19">
        <f>[1]增减表!T55</f>
        <v>392</v>
      </c>
      <c r="U23" s="42">
        <f>R23+S23+T23</f>
        <v>105262</v>
      </c>
      <c r="V23" s="42">
        <f>C23+E23+G23</f>
        <v>249</v>
      </c>
      <c r="W23" s="42">
        <f>D23+F23+H23+S23</f>
        <v>74045</v>
      </c>
      <c r="X23" s="42">
        <f>I23+K23+M23+O23</f>
        <v>290</v>
      </c>
      <c r="Y23" s="42">
        <f>J23+L23+N23+P23+T23</f>
        <v>31217</v>
      </c>
    </row>
    <row r="24" s="4" customFormat="1" ht="19" customHeight="1" spans="1:25">
      <c r="A24" s="20">
        <v>20</v>
      </c>
      <c r="B24" s="20" t="s">
        <v>39</v>
      </c>
      <c r="C24" s="18">
        <f>[1]增减表!F24</f>
        <v>84</v>
      </c>
      <c r="D24" s="19">
        <f>C24*295</f>
        <v>24780</v>
      </c>
      <c r="E24" s="18">
        <f>[1]增减表!J24</f>
        <v>34</v>
      </c>
      <c r="F24" s="19">
        <f>E24*295</f>
        <v>10030</v>
      </c>
      <c r="G24" s="19">
        <f>[1]增减表!N24</f>
        <v>0</v>
      </c>
      <c r="H24" s="19">
        <f>G24*295</f>
        <v>0</v>
      </c>
      <c r="I24" s="18">
        <f>[1]增减表!R24</f>
        <v>30</v>
      </c>
      <c r="J24" s="19">
        <f>I24*115</f>
        <v>3450</v>
      </c>
      <c r="K24" s="18">
        <f>[1]增减表!V24</f>
        <v>45</v>
      </c>
      <c r="L24" s="19">
        <f>K24*128</f>
        <v>5760</v>
      </c>
      <c r="M24" s="18">
        <f>[1]增减表!Z24</f>
        <v>69</v>
      </c>
      <c r="N24" s="19">
        <f>M24*85</f>
        <v>5865</v>
      </c>
      <c r="O24" s="28">
        <f>[1]增减表!AD24</f>
        <v>65</v>
      </c>
      <c r="P24" s="19">
        <f>O24*107</f>
        <v>6955</v>
      </c>
      <c r="Q24" s="19">
        <f>C24+E24+G24+I24+K24+M24+O24</f>
        <v>327</v>
      </c>
      <c r="R24" s="19">
        <f>D24+F24+H24+J24+L24+N24+P24</f>
        <v>56840</v>
      </c>
      <c r="S24" s="19">
        <f>[1]增减表!J56</f>
        <v>0</v>
      </c>
      <c r="T24" s="19">
        <f>[1]增减表!T56</f>
        <v>85</v>
      </c>
      <c r="U24" s="42">
        <f>R24+S24+T24</f>
        <v>56925</v>
      </c>
      <c r="V24" s="42">
        <f>C24+E24+G24</f>
        <v>118</v>
      </c>
      <c r="W24" s="42">
        <f>D24+F24+H24+S24</f>
        <v>34810</v>
      </c>
      <c r="X24" s="42">
        <f>I24+K24+M24+O24</f>
        <v>209</v>
      </c>
      <c r="Y24" s="42">
        <f>J24+L24+N24+P24+T24</f>
        <v>22115</v>
      </c>
    </row>
    <row r="25" s="4" customFormat="1" ht="19" customHeight="1" spans="1:25">
      <c r="A25" s="17">
        <v>21</v>
      </c>
      <c r="B25" s="20" t="s">
        <v>40</v>
      </c>
      <c r="C25" s="18">
        <f>[1]增减表!F25</f>
        <v>272</v>
      </c>
      <c r="D25" s="19">
        <f>C25*295</f>
        <v>80240</v>
      </c>
      <c r="E25" s="18">
        <f>[1]增减表!J25</f>
        <v>61</v>
      </c>
      <c r="F25" s="19">
        <f>E25*295</f>
        <v>17995</v>
      </c>
      <c r="G25" s="19">
        <f>[1]增减表!N25</f>
        <v>0</v>
      </c>
      <c r="H25" s="19">
        <f>G25*295</f>
        <v>0</v>
      </c>
      <c r="I25" s="18">
        <f>[1]增减表!R25</f>
        <v>115</v>
      </c>
      <c r="J25" s="19">
        <f>I25*115</f>
        <v>13225</v>
      </c>
      <c r="K25" s="18">
        <f>[1]增减表!V25</f>
        <v>74</v>
      </c>
      <c r="L25" s="19">
        <f>K25*128</f>
        <v>9472</v>
      </c>
      <c r="M25" s="18">
        <f>[1]增减表!Z25</f>
        <v>178</v>
      </c>
      <c r="N25" s="19">
        <f>M25*85</f>
        <v>15130</v>
      </c>
      <c r="O25" s="28">
        <f>[1]增减表!AD25</f>
        <v>202</v>
      </c>
      <c r="P25" s="19">
        <f>O25*107</f>
        <v>21614</v>
      </c>
      <c r="Q25" s="19">
        <f>C25+E25+G25+I25+K25+M25+O25</f>
        <v>902</v>
      </c>
      <c r="R25" s="19">
        <f>D25+F25+H25+J25+L25+N25+P25</f>
        <v>157676</v>
      </c>
      <c r="S25" s="19">
        <f>[1]增减表!J57</f>
        <v>295</v>
      </c>
      <c r="T25" s="19">
        <f>[1]增减表!T57</f>
        <v>370</v>
      </c>
      <c r="U25" s="42">
        <f>R25+S25+T25</f>
        <v>158341</v>
      </c>
      <c r="V25" s="42">
        <f>C25+E25+G25</f>
        <v>333</v>
      </c>
      <c r="W25" s="42">
        <f>D25+F25+H25+S25</f>
        <v>98530</v>
      </c>
      <c r="X25" s="42">
        <f>I25+K25+M25+O25</f>
        <v>569</v>
      </c>
      <c r="Y25" s="42">
        <f>J25+L25+N25+P25+T25</f>
        <v>59811</v>
      </c>
    </row>
    <row r="26" s="4" customFormat="1" ht="19" customHeight="1" spans="1:25">
      <c r="A26" s="20">
        <v>22</v>
      </c>
      <c r="B26" s="20" t="s">
        <v>41</v>
      </c>
      <c r="C26" s="18">
        <f>[1]增减表!F26</f>
        <v>199</v>
      </c>
      <c r="D26" s="19">
        <f>C26*295</f>
        <v>58705</v>
      </c>
      <c r="E26" s="18">
        <f>[1]增减表!J26</f>
        <v>31</v>
      </c>
      <c r="F26" s="19">
        <f>E26*295</f>
        <v>9145</v>
      </c>
      <c r="G26" s="19">
        <f>[1]增减表!N26</f>
        <v>1</v>
      </c>
      <c r="H26" s="19">
        <f>G26*295</f>
        <v>295</v>
      </c>
      <c r="I26" s="18">
        <f>[1]增减表!R26</f>
        <v>35</v>
      </c>
      <c r="J26" s="19">
        <f>I26*115</f>
        <v>4025</v>
      </c>
      <c r="K26" s="18">
        <f>[1]增减表!V26</f>
        <v>56</v>
      </c>
      <c r="L26" s="19">
        <f>K26*128</f>
        <v>7168</v>
      </c>
      <c r="M26" s="18">
        <f>[1]增减表!Z26</f>
        <v>78</v>
      </c>
      <c r="N26" s="19">
        <f>M26*85</f>
        <v>6630</v>
      </c>
      <c r="O26" s="28">
        <f>[1]增减表!AD26</f>
        <v>129</v>
      </c>
      <c r="P26" s="19">
        <f>O26*107</f>
        <v>13803</v>
      </c>
      <c r="Q26" s="19">
        <f>C26+E26+G26+I26+K26+M26+O26</f>
        <v>529</v>
      </c>
      <c r="R26" s="19">
        <f>D26+F26+H26+J26+L26+N26+P26</f>
        <v>99771</v>
      </c>
      <c r="S26" s="19">
        <f>[1]增减表!J58</f>
        <v>1770</v>
      </c>
      <c r="T26" s="19">
        <f>[1]增减表!T58</f>
        <v>85</v>
      </c>
      <c r="U26" s="42">
        <f>R26+S26+T26</f>
        <v>101626</v>
      </c>
      <c r="V26" s="42">
        <f>C26+E26+G26</f>
        <v>231</v>
      </c>
      <c r="W26" s="42">
        <f>D26+F26+H26+S26</f>
        <v>69915</v>
      </c>
      <c r="X26" s="42">
        <f>I26+K26+M26+O26</f>
        <v>298</v>
      </c>
      <c r="Y26" s="42">
        <f>J26+L26+N26+P26+T26</f>
        <v>31711</v>
      </c>
    </row>
    <row r="27" s="4" customFormat="1" ht="18" customHeight="1" spans="1:25">
      <c r="A27" s="17">
        <v>23</v>
      </c>
      <c r="B27" s="20" t="s">
        <v>42</v>
      </c>
      <c r="C27" s="18">
        <f>[1]增减表!F27</f>
        <v>139</v>
      </c>
      <c r="D27" s="19">
        <f>C27*295</f>
        <v>41005</v>
      </c>
      <c r="E27" s="18">
        <f>[1]增减表!J27</f>
        <v>23</v>
      </c>
      <c r="F27" s="19">
        <f>E27*295</f>
        <v>6785</v>
      </c>
      <c r="G27" s="19">
        <f>[1]增减表!N27</f>
        <v>1</v>
      </c>
      <c r="H27" s="19">
        <f>G27*295</f>
        <v>295</v>
      </c>
      <c r="I27" s="18">
        <f>[1]增减表!R27</f>
        <v>41</v>
      </c>
      <c r="J27" s="19">
        <f>I27*115</f>
        <v>4715</v>
      </c>
      <c r="K27" s="18">
        <f>[1]增减表!V27</f>
        <v>44</v>
      </c>
      <c r="L27" s="19">
        <f>K27*128</f>
        <v>5632</v>
      </c>
      <c r="M27" s="18">
        <f>[1]增减表!Z27</f>
        <v>70</v>
      </c>
      <c r="N27" s="19">
        <f>M27*85</f>
        <v>5950</v>
      </c>
      <c r="O27" s="28">
        <f>[1]增减表!AD27</f>
        <v>77</v>
      </c>
      <c r="P27" s="19">
        <f>O27*107</f>
        <v>8239</v>
      </c>
      <c r="Q27" s="19">
        <f>C27+E27+G27+I27+K27+M27+O27</f>
        <v>395</v>
      </c>
      <c r="R27" s="19">
        <f>D27+F27+H27+J27+L27+N27+P27</f>
        <v>72621</v>
      </c>
      <c r="S27" s="19">
        <f>[1]增减表!J59</f>
        <v>0</v>
      </c>
      <c r="T27" s="19">
        <f>[1]增减表!T59</f>
        <v>200</v>
      </c>
      <c r="U27" s="42">
        <f>R27+S27+T27</f>
        <v>72821</v>
      </c>
      <c r="V27" s="42">
        <f>C27+E27+G27</f>
        <v>163</v>
      </c>
      <c r="W27" s="42">
        <f>D27+F27+H27+S27</f>
        <v>48085</v>
      </c>
      <c r="X27" s="42">
        <f>I27+K27+M27+O27</f>
        <v>232</v>
      </c>
      <c r="Y27" s="42">
        <f>J27+L27+N27+P27+T27</f>
        <v>24736</v>
      </c>
    </row>
    <row r="28" s="4" customFormat="1" ht="19" customHeight="1" spans="1:25">
      <c r="A28" s="20">
        <v>24</v>
      </c>
      <c r="B28" s="20" t="s">
        <v>43</v>
      </c>
      <c r="C28" s="18">
        <f>[1]增减表!F28</f>
        <v>107</v>
      </c>
      <c r="D28" s="19">
        <f>C28*295</f>
        <v>31565</v>
      </c>
      <c r="E28" s="18">
        <f>[1]增减表!J28</f>
        <v>41</v>
      </c>
      <c r="F28" s="19">
        <f>E28*295</f>
        <v>12095</v>
      </c>
      <c r="G28" s="19">
        <f>[1]增减表!N28</f>
        <v>0</v>
      </c>
      <c r="H28" s="19">
        <f>G28*295</f>
        <v>0</v>
      </c>
      <c r="I28" s="18">
        <f>[1]增减表!R28</f>
        <v>10</v>
      </c>
      <c r="J28" s="19">
        <f>I28*115</f>
        <v>1150</v>
      </c>
      <c r="K28" s="18">
        <f>[1]增减表!V28</f>
        <v>33</v>
      </c>
      <c r="L28" s="19">
        <f>K28*128</f>
        <v>4224</v>
      </c>
      <c r="M28" s="18">
        <f>[1]增减表!Z28</f>
        <v>20</v>
      </c>
      <c r="N28" s="19">
        <f>M28*85</f>
        <v>1700</v>
      </c>
      <c r="O28" s="28">
        <f>[1]增减表!AD28</f>
        <v>82</v>
      </c>
      <c r="P28" s="19">
        <f>O28*107</f>
        <v>8774</v>
      </c>
      <c r="Q28" s="19">
        <f>C28+E28+G28+I28+K28+M28+O28</f>
        <v>293</v>
      </c>
      <c r="R28" s="19">
        <f>D28+F28+H28+J28+L28+N28+P28</f>
        <v>59508</v>
      </c>
      <c r="S28" s="19">
        <f>[1]增减表!J60</f>
        <v>0</v>
      </c>
      <c r="T28" s="19">
        <f>[1]增减表!T60</f>
        <v>0</v>
      </c>
      <c r="U28" s="42">
        <f>R28+S28+T28</f>
        <v>59508</v>
      </c>
      <c r="V28" s="42">
        <f>C28+E28+G28</f>
        <v>148</v>
      </c>
      <c r="W28" s="42">
        <f>D28+F28+H28+S28</f>
        <v>43660</v>
      </c>
      <c r="X28" s="42">
        <f>I28+K28+M28+O28</f>
        <v>145</v>
      </c>
      <c r="Y28" s="42">
        <f>J28+L28+N28+P28+T28</f>
        <v>15848</v>
      </c>
    </row>
    <row r="29" s="4" customFormat="1" ht="19" customHeight="1" spans="1:25">
      <c r="A29" s="17">
        <v>25</v>
      </c>
      <c r="B29" s="22" t="s">
        <v>44</v>
      </c>
      <c r="C29" s="18">
        <f>[1]增减表!F29</f>
        <v>17</v>
      </c>
      <c r="D29" s="19">
        <f>C29*295</f>
        <v>5015</v>
      </c>
      <c r="E29" s="18">
        <f>[1]增减表!J29</f>
        <v>0</v>
      </c>
      <c r="F29" s="19">
        <f>E29*295</f>
        <v>0</v>
      </c>
      <c r="G29" s="19">
        <f>[1]增减表!N29</f>
        <v>0</v>
      </c>
      <c r="H29" s="19">
        <f>G29*295</f>
        <v>0</v>
      </c>
      <c r="I29" s="18">
        <f>[1]增减表!R29</f>
        <v>5</v>
      </c>
      <c r="J29" s="19">
        <f>I29*115</f>
        <v>575</v>
      </c>
      <c r="K29" s="18">
        <f>[1]增减表!V29</f>
        <v>5</v>
      </c>
      <c r="L29" s="19">
        <f>K29*128</f>
        <v>640</v>
      </c>
      <c r="M29" s="18">
        <f>[1]增减表!Z29</f>
        <v>8</v>
      </c>
      <c r="N29" s="19">
        <f>M29*85</f>
        <v>680</v>
      </c>
      <c r="O29" s="28">
        <f>[1]增减表!AD29</f>
        <v>8</v>
      </c>
      <c r="P29" s="19">
        <f>O29*107</f>
        <v>856</v>
      </c>
      <c r="Q29" s="19">
        <f>C29+E29+G29+I29+K29+M29+O29</f>
        <v>43</v>
      </c>
      <c r="R29" s="19">
        <f>D29+F29+H29+J29+L29+N29+P29</f>
        <v>7766</v>
      </c>
      <c r="S29" s="19">
        <f>[1]增减表!J61</f>
        <v>0</v>
      </c>
      <c r="T29" s="19">
        <f>[1]增减表!T61</f>
        <v>0</v>
      </c>
      <c r="U29" s="42">
        <f>R29+S29+T29</f>
        <v>7766</v>
      </c>
      <c r="V29" s="42">
        <f>C29+E29+G29</f>
        <v>17</v>
      </c>
      <c r="W29" s="42">
        <f>D29+F29+H29+S29</f>
        <v>5015</v>
      </c>
      <c r="X29" s="42">
        <f>I29+K29+M29+O29</f>
        <v>26</v>
      </c>
      <c r="Y29" s="42">
        <f>J29+L29+N29+P29+T29</f>
        <v>2751</v>
      </c>
    </row>
    <row r="30" s="4" customFormat="1" ht="19" customHeight="1" spans="1:25">
      <c r="A30" s="20">
        <v>26</v>
      </c>
      <c r="B30" s="22" t="s">
        <v>45</v>
      </c>
      <c r="C30" s="18">
        <f>[1]增减表!F30</f>
        <v>37</v>
      </c>
      <c r="D30" s="19">
        <f>C30*295</f>
        <v>10915</v>
      </c>
      <c r="E30" s="18">
        <f>[1]增减表!J30</f>
        <v>0</v>
      </c>
      <c r="F30" s="19">
        <f>E30*295</f>
        <v>0</v>
      </c>
      <c r="G30" s="19">
        <f>[1]增减表!N30</f>
        <v>0</v>
      </c>
      <c r="H30" s="19">
        <f>G30*295</f>
        <v>0</v>
      </c>
      <c r="I30" s="18">
        <f>[1]增减表!R30</f>
        <v>5</v>
      </c>
      <c r="J30" s="19">
        <f>I30*115</f>
        <v>575</v>
      </c>
      <c r="K30" s="18">
        <f>[1]增减表!V30</f>
        <v>7</v>
      </c>
      <c r="L30" s="19">
        <f>K30*128</f>
        <v>896</v>
      </c>
      <c r="M30" s="18">
        <f>[1]增减表!Z30</f>
        <v>17</v>
      </c>
      <c r="N30" s="19">
        <f>M30*85</f>
        <v>1445</v>
      </c>
      <c r="O30" s="28">
        <f>[1]增减表!AD30</f>
        <v>20</v>
      </c>
      <c r="P30" s="19">
        <f>O30*107</f>
        <v>2140</v>
      </c>
      <c r="Q30" s="19">
        <f>C30+E30+G30+I30+K30+M30+O30</f>
        <v>86</v>
      </c>
      <c r="R30" s="19">
        <f>D30+F30+H30+J30+L30+N30+P30</f>
        <v>15971</v>
      </c>
      <c r="S30" s="19">
        <f>[1]增减表!J62</f>
        <v>0</v>
      </c>
      <c r="T30" s="19">
        <f>[1]增减表!T62</f>
        <v>0</v>
      </c>
      <c r="U30" s="42">
        <f>R30+S30+T30</f>
        <v>15971</v>
      </c>
      <c r="V30" s="42">
        <f>C30+E30+G30</f>
        <v>37</v>
      </c>
      <c r="W30" s="42">
        <f>D30+F30+H30+S30</f>
        <v>10915</v>
      </c>
      <c r="X30" s="42">
        <f>I30+K30+M30+O30</f>
        <v>49</v>
      </c>
      <c r="Y30" s="42">
        <f>J30+L30+N30+P30+T30</f>
        <v>5056</v>
      </c>
    </row>
    <row r="31" s="4" customFormat="1" ht="19" customHeight="1" spans="1:25">
      <c r="A31" s="20" t="s">
        <v>46</v>
      </c>
      <c r="B31" s="20"/>
      <c r="C31" s="18">
        <f>SUM(C5:C30)</f>
        <v>6652</v>
      </c>
      <c r="D31" s="18">
        <f>SUM(D5:D30)</f>
        <v>1962340</v>
      </c>
      <c r="E31" s="18">
        <f>SUM(E5:E30)</f>
        <v>2133</v>
      </c>
      <c r="F31" s="18">
        <f>SUM(F5:F30)</f>
        <v>629235</v>
      </c>
      <c r="G31" s="18">
        <f>SUM(G5:G30)</f>
        <v>12</v>
      </c>
      <c r="H31" s="18">
        <f>SUM(H5:H30)</f>
        <v>3540</v>
      </c>
      <c r="I31" s="18">
        <f>SUM(I5:I30)</f>
        <v>1409</v>
      </c>
      <c r="J31" s="18">
        <f>SUM(J5:J30)</f>
        <v>162035</v>
      </c>
      <c r="K31" s="18">
        <f>SUM(K5:K30)</f>
        <v>1919</v>
      </c>
      <c r="L31" s="18">
        <f>SUM(L5:L30)</f>
        <v>245632</v>
      </c>
      <c r="M31" s="18">
        <f>SUM(M5:M30)</f>
        <v>3121</v>
      </c>
      <c r="N31" s="18">
        <f>SUM(N5:N30)</f>
        <v>265285</v>
      </c>
      <c r="O31" s="18">
        <f>SUM(O5:O30)</f>
        <v>5235</v>
      </c>
      <c r="P31" s="18">
        <f>SUM(P5:P30)</f>
        <v>560145</v>
      </c>
      <c r="Q31" s="18">
        <f>SUM(Q5:Q30)</f>
        <v>20481</v>
      </c>
      <c r="R31" s="18">
        <f>SUM(R5:R30)</f>
        <v>3828212</v>
      </c>
      <c r="S31" s="18">
        <f>SUM(S5:S30)</f>
        <v>26550</v>
      </c>
      <c r="T31" s="18">
        <f>SUM(T5:T30)</f>
        <v>6340</v>
      </c>
      <c r="U31" s="18">
        <f>SUM(U5:U30)</f>
        <v>3861102</v>
      </c>
      <c r="V31" s="43">
        <f>C31+E31+G31</f>
        <v>8797</v>
      </c>
      <c r="W31" s="18">
        <f>SUM(W5:W30)</f>
        <v>2621665</v>
      </c>
      <c r="X31" s="18">
        <f>SUM(X5:X30)</f>
        <v>11684</v>
      </c>
      <c r="Y31" s="18">
        <f>SUM(Y5:Y30)</f>
        <v>1239437</v>
      </c>
    </row>
    <row r="32" s="5" customFormat="1" customHeight="1" spans="1:2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9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="5" customFormat="1" customHeight="1" spans="3:22">
      <c r="C33" s="7"/>
      <c r="E33" s="7"/>
      <c r="I33" s="30"/>
      <c r="K33" s="30"/>
      <c r="M33" s="7"/>
      <c r="V33" s="8"/>
    </row>
    <row r="34" s="6" customFormat="1" customHeight="1" spans="3:25">
      <c r="C34" s="25"/>
      <c r="E34" s="25"/>
      <c r="I34" s="31"/>
      <c r="K34" s="31"/>
      <c r="M34" s="25"/>
      <c r="V34" s="44">
        <f>D31+F31+H31</f>
        <v>2595115</v>
      </c>
      <c r="W34" s="6">
        <f>J31+N31+P31+L31</f>
        <v>1233097</v>
      </c>
      <c r="X34" s="45">
        <f>V31+X31</f>
        <v>20481</v>
      </c>
      <c r="Y34" s="45">
        <f>W31+Y31</f>
        <v>3861102</v>
      </c>
    </row>
    <row r="35" s="5" customFormat="1" customHeight="1" spans="3:26">
      <c r="C35" s="7"/>
      <c r="E35" s="7"/>
      <c r="I35" s="30"/>
      <c r="K35" s="30"/>
      <c r="M35" s="7"/>
      <c r="V35" s="8">
        <f>J31+[1]增减表!L63</f>
        <v>162955</v>
      </c>
      <c r="W35" s="5">
        <f>L31+[1]增减表!N63</f>
        <v>246400</v>
      </c>
      <c r="X35" s="5">
        <f>N31+[1]增减表!P63</f>
        <v>267155</v>
      </c>
      <c r="Y35" s="5">
        <f>P31+[1]增减表!R63</f>
        <v>562927</v>
      </c>
      <c r="Z35" s="5">
        <f>V35+W35+X35+Y35</f>
        <v>1239437</v>
      </c>
    </row>
    <row r="36" s="5" customFormat="1" customHeight="1" spans="3:22">
      <c r="C36" s="7"/>
      <c r="E36" s="7"/>
      <c r="I36" s="30"/>
      <c r="K36" s="30"/>
      <c r="M36" s="7"/>
      <c r="V36" s="8"/>
    </row>
    <row r="37" s="5" customFormat="1" customHeight="1" spans="3:22">
      <c r="C37" s="7"/>
      <c r="E37" s="7"/>
      <c r="I37" s="30"/>
      <c r="K37" s="30"/>
      <c r="M37" s="7"/>
      <c r="V37" s="8"/>
    </row>
    <row r="38" s="5" customFormat="1" customHeight="1" spans="3:22">
      <c r="C38" s="7"/>
      <c r="E38" s="7"/>
      <c r="I38" s="30"/>
      <c r="K38" s="30"/>
      <c r="M38" s="7"/>
      <c r="V38" s="8"/>
    </row>
    <row r="39" s="5" customFormat="1" customHeight="1" spans="3:22">
      <c r="C39" s="7"/>
      <c r="E39" s="7"/>
      <c r="I39" s="30"/>
      <c r="K39" s="30"/>
      <c r="M39" s="7"/>
      <c r="V39" s="8"/>
    </row>
    <row r="40" s="5" customFormat="1" customHeight="1" spans="3:22">
      <c r="C40" s="7"/>
      <c r="E40" s="7"/>
      <c r="I40" s="30"/>
      <c r="K40" s="30"/>
      <c r="M40" s="7"/>
      <c r="V40" s="8"/>
    </row>
    <row r="41" s="5" customFormat="1" customHeight="1" spans="3:22">
      <c r="C41" s="7"/>
      <c r="E41" s="7"/>
      <c r="I41" s="30"/>
      <c r="K41" s="30"/>
      <c r="M41" s="7"/>
      <c r="V41" s="8"/>
    </row>
    <row r="42" s="5" customFormat="1" customHeight="1" spans="3:22">
      <c r="C42" s="7"/>
      <c r="E42" s="7"/>
      <c r="I42" s="30"/>
      <c r="K42" s="30"/>
      <c r="M42" s="7"/>
      <c r="V42" s="8"/>
    </row>
    <row r="43" s="5" customFormat="1" customHeight="1" spans="3:22">
      <c r="C43" s="7"/>
      <c r="E43" s="7"/>
      <c r="I43" s="30"/>
      <c r="K43" s="30"/>
      <c r="M43" s="7"/>
      <c r="V43" s="8"/>
    </row>
    <row r="44" s="5" customFormat="1" customHeight="1" spans="3:22">
      <c r="C44" s="7"/>
      <c r="E44" s="7"/>
      <c r="I44" s="30"/>
      <c r="K44" s="30"/>
      <c r="M44" s="7"/>
      <c r="V44" s="8"/>
    </row>
    <row r="45" s="5" customFormat="1" customHeight="1" spans="3:22">
      <c r="C45" s="7"/>
      <c r="E45" s="7"/>
      <c r="I45" s="30"/>
      <c r="K45" s="30"/>
      <c r="M45" s="7"/>
      <c r="V45" s="8"/>
    </row>
    <row r="46" s="5" customFormat="1" customHeight="1" spans="3:22">
      <c r="C46" s="7"/>
      <c r="E46" s="7"/>
      <c r="I46" s="30"/>
      <c r="K46" s="30"/>
      <c r="M46" s="7"/>
      <c r="V46" s="8"/>
    </row>
    <row r="47" s="5" customFormat="1" customHeight="1" spans="3:22">
      <c r="C47" s="7"/>
      <c r="E47" s="7"/>
      <c r="I47" s="30"/>
      <c r="K47" s="30"/>
      <c r="M47" s="7"/>
      <c r="V47" s="8"/>
    </row>
    <row r="48" s="5" customFormat="1" customHeight="1" spans="3:22">
      <c r="C48" s="7"/>
      <c r="E48" s="7"/>
      <c r="I48" s="30"/>
      <c r="K48" s="30"/>
      <c r="M48" s="7"/>
      <c r="V48" s="8"/>
    </row>
    <row r="49" s="5" customFormat="1" customHeight="1" spans="3:22">
      <c r="C49" s="7"/>
      <c r="E49" s="7"/>
      <c r="I49" s="30"/>
      <c r="K49" s="30"/>
      <c r="M49" s="7"/>
      <c r="V49" s="8"/>
    </row>
    <row r="50" s="5" customFormat="1" customHeight="1" spans="3:22">
      <c r="C50" s="7"/>
      <c r="E50" s="7"/>
      <c r="I50" s="30"/>
      <c r="K50" s="30"/>
      <c r="M50" s="7"/>
      <c r="V50" s="8"/>
    </row>
    <row r="51" s="5" customFormat="1" customHeight="1" spans="3:22">
      <c r="C51" s="7"/>
      <c r="E51" s="7"/>
      <c r="I51" s="30"/>
      <c r="K51" s="30"/>
      <c r="M51" s="7"/>
      <c r="V51" s="8"/>
    </row>
    <row r="52" s="5" customFormat="1" customHeight="1" spans="3:22">
      <c r="C52" s="7"/>
      <c r="E52" s="7"/>
      <c r="I52" s="30"/>
      <c r="K52" s="30"/>
      <c r="M52" s="7"/>
      <c r="V52" s="8"/>
    </row>
    <row r="53" s="5" customFormat="1" customHeight="1" spans="3:22">
      <c r="C53" s="7"/>
      <c r="E53" s="7"/>
      <c r="I53" s="30"/>
      <c r="K53" s="30"/>
      <c r="M53" s="7"/>
      <c r="V53" s="8"/>
    </row>
    <row r="54" s="5" customFormat="1" customHeight="1" spans="3:22">
      <c r="C54" s="7"/>
      <c r="E54" s="7"/>
      <c r="I54" s="30"/>
      <c r="K54" s="30"/>
      <c r="M54" s="7"/>
      <c r="V54" s="8"/>
    </row>
    <row r="55" s="5" customFormat="1" customHeight="1" spans="3:22">
      <c r="C55" s="7"/>
      <c r="E55" s="7"/>
      <c r="I55" s="30"/>
      <c r="K55" s="30"/>
      <c r="M55" s="7"/>
      <c r="V55" s="8"/>
    </row>
    <row r="56" s="5" customFormat="1" customHeight="1" spans="3:22">
      <c r="C56" s="7"/>
      <c r="E56" s="7"/>
      <c r="I56" s="32"/>
      <c r="K56" s="32"/>
      <c r="M56" s="7"/>
      <c r="V56" s="8"/>
    </row>
    <row r="57" s="5" customFormat="1" customHeight="1" spans="3:22">
      <c r="C57" s="7"/>
      <c r="E57" s="7"/>
      <c r="I57" s="32"/>
      <c r="K57" s="32"/>
      <c r="M57" s="7"/>
      <c r="V57" s="8"/>
    </row>
    <row r="58" s="5" customFormat="1" customHeight="1" spans="3:22">
      <c r="C58" s="7"/>
      <c r="E58" s="7"/>
      <c r="I58" s="32"/>
      <c r="K58" s="32"/>
      <c r="M58" s="7"/>
      <c r="V58" s="8"/>
    </row>
  </sheetData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2023-05-12T01:38:46Z</dcterms:created>
  <dcterms:modified xsi:type="dcterms:W3CDTF">2023-05-12T01:39:06Z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